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іськвиконком\"/>
    </mc:Choice>
  </mc:AlternateContent>
  <xr:revisionPtr revIDLastSave="0" documentId="13_ncr:1_{CF98BA2B-C6E4-4D7F-BADA-C183742ADB70}" xr6:coauthVersionLast="47" xr6:coauthVersionMax="47" xr10:uidLastSave="{00000000-0000-0000-0000-000000000000}"/>
  <bookViews>
    <workbookView xWindow="-120" yWindow="-120" windowWidth="29040" windowHeight="15840" tabRatio="956" firstSheet="1" activeTab="10" xr2:uid="{00000000-000D-0000-FFFF-FFFF00000000}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Лист2" sheetId="26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9">'дод 5 інф щодо діяльн'!$A$1:$H$20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8" l="1"/>
  <c r="F32" i="18"/>
  <c r="E48" i="20" l="1"/>
  <c r="C8" i="2"/>
  <c r="C8" i="21" l="1"/>
  <c r="F7" i="18" l="1"/>
  <c r="C48" i="20" l="1"/>
  <c r="D48" i="20"/>
  <c r="F48" i="20"/>
  <c r="C51" i="20"/>
  <c r="D51" i="20"/>
  <c r="E51" i="20"/>
  <c r="F51" i="20"/>
  <c r="C88" i="2" l="1"/>
  <c r="C78" i="2"/>
  <c r="C77" i="2"/>
  <c r="C76" i="2"/>
  <c r="C52" i="2"/>
  <c r="C75" i="2" s="1"/>
  <c r="C44" i="2"/>
  <c r="C21" i="2"/>
  <c r="C17" i="2"/>
  <c r="C58" i="2" l="1"/>
  <c r="C67" i="2" s="1"/>
  <c r="C70" i="2" s="1"/>
  <c r="C14" i="19" s="1"/>
  <c r="C79" i="2"/>
  <c r="F88" i="2"/>
  <c r="E8" i="2" l="1"/>
  <c r="C8" i="3"/>
  <c r="F8" i="3"/>
  <c r="D8" i="3"/>
  <c r="E7" i="18" l="1"/>
  <c r="F8" i="2"/>
  <c r="D8" i="2"/>
  <c r="E44" i="2" l="1"/>
  <c r="E17" i="20" s="1"/>
  <c r="F44" i="2"/>
  <c r="D44" i="2"/>
  <c r="D17" i="20" s="1"/>
  <c r="C17" i="20"/>
  <c r="H68" i="2"/>
  <c r="G10" i="11"/>
  <c r="F13" i="18"/>
  <c r="F25" i="19"/>
  <c r="F20" i="19" s="1"/>
  <c r="F14" i="20"/>
  <c r="O43" i="10"/>
  <c r="L27" i="10"/>
  <c r="L26" i="10"/>
  <c r="D21" i="18"/>
  <c r="E21" i="18"/>
  <c r="F21" i="18"/>
  <c r="C21" i="18"/>
  <c r="D32" i="18"/>
  <c r="C32" i="18"/>
  <c r="D45" i="18"/>
  <c r="E45" i="18"/>
  <c r="F45" i="18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1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D43" i="20"/>
  <c r="E43" i="20"/>
  <c r="H43" i="20" s="1"/>
  <c r="F43" i="20"/>
  <c r="C43" i="20"/>
  <c r="E11" i="11"/>
  <c r="F11" i="11"/>
  <c r="G11" i="11"/>
  <c r="D11" i="11"/>
  <c r="C15" i="20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C13" i="18"/>
  <c r="D7" i="18"/>
  <c r="C7" i="18"/>
  <c r="D77" i="2"/>
  <c r="D21" i="20" s="1"/>
  <c r="D76" i="2"/>
  <c r="D20" i="20" s="1"/>
  <c r="D78" i="2"/>
  <c r="E78" i="2"/>
  <c r="F78" i="2"/>
  <c r="C21" i="20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E10" i="1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16" i="20"/>
  <c r="C41" i="18"/>
  <c r="C68" i="18"/>
  <c r="C18" i="20"/>
  <c r="E21" i="2"/>
  <c r="E18" i="20"/>
  <c r="F21" i="2"/>
  <c r="G21" i="2" s="1"/>
  <c r="F52" i="2"/>
  <c r="F75" i="2" s="1"/>
  <c r="L46" i="10"/>
  <c r="L45" i="10"/>
  <c r="L44" i="10"/>
  <c r="L43" i="10"/>
  <c r="I47" i="10"/>
  <c r="F47" i="10"/>
  <c r="E25" i="19"/>
  <c r="E20" i="19" s="1"/>
  <c r="E31" i="20" s="1"/>
  <c r="C25" i="19"/>
  <c r="C20" i="19" s="1"/>
  <c r="N10" i="9"/>
  <c r="N9" i="9"/>
  <c r="AD50" i="9"/>
  <c r="AD49" i="9"/>
  <c r="AD48" i="9"/>
  <c r="AD47" i="9"/>
  <c r="AC50" i="9"/>
  <c r="AC49" i="9"/>
  <c r="AC48" i="9"/>
  <c r="AC47" i="9"/>
  <c r="AD39" i="9"/>
  <c r="AC39" i="9"/>
  <c r="AC46" i="9"/>
  <c r="W39" i="9"/>
  <c r="U39" i="9"/>
  <c r="O39" i="9"/>
  <c r="M39" i="9"/>
  <c r="W51" i="9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F10" i="11"/>
  <c r="E42" i="20" s="1"/>
  <c r="D10" i="1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AD51" i="9" l="1"/>
  <c r="F16" i="20"/>
  <c r="AC51" i="9"/>
  <c r="G45" i="18"/>
  <c r="Q51" i="9"/>
  <c r="AE50" i="9"/>
  <c r="AE47" i="9"/>
  <c r="H13" i="18"/>
  <c r="D15" i="20"/>
  <c r="D58" i="2"/>
  <c r="D19" i="20" s="1"/>
  <c r="G41" i="18"/>
  <c r="H44" i="2"/>
  <c r="G32" i="18"/>
  <c r="G28" i="20"/>
  <c r="F17" i="20"/>
  <c r="G17" i="20" s="1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F19" i="18"/>
  <c r="F73" i="18" s="1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E79" i="2"/>
  <c r="D19" i="18"/>
  <c r="D73" i="18" s="1"/>
  <c r="D72" i="18" s="1"/>
  <c r="D36" i="20" s="1"/>
  <c r="C19" i="18"/>
  <c r="C73" i="18" s="1"/>
  <c r="C72" i="18" s="1"/>
  <c r="C36" i="20" s="1"/>
  <c r="G44" i="2"/>
  <c r="F79" i="2"/>
  <c r="H7" i="18"/>
  <c r="G7" i="18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D14" i="20"/>
  <c r="C19" i="20"/>
  <c r="H10" i="11"/>
  <c r="F42" i="20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H18" i="20"/>
  <c r="G68" i="18"/>
  <c r="H68" i="18"/>
  <c r="G57" i="18"/>
  <c r="H23" i="20"/>
  <c r="D16" i="20"/>
  <c r="D79" i="2"/>
  <c r="G48" i="20"/>
  <c r="G16" i="20"/>
  <c r="H32" i="20"/>
  <c r="H17" i="20" l="1"/>
  <c r="D37" i="20"/>
  <c r="G19" i="18"/>
  <c r="G73" i="18" s="1"/>
  <c r="H79" i="2"/>
  <c r="C37" i="20"/>
  <c r="AE51" i="9"/>
  <c r="E73" i="18"/>
  <c r="E72" i="18" s="1"/>
  <c r="E36" i="20" s="1"/>
  <c r="G39" i="20"/>
  <c r="H19" i="18"/>
  <c r="H14" i="20"/>
  <c r="G79" i="2"/>
  <c r="N25" i="10"/>
  <c r="D67" i="2"/>
  <c r="C22" i="20"/>
  <c r="E33" i="20"/>
  <c r="H31" i="19"/>
  <c r="G17" i="2"/>
  <c r="F58" i="2"/>
  <c r="H17" i="2"/>
  <c r="F15" i="20"/>
  <c r="F72" i="18"/>
  <c r="F36" i="20" s="1"/>
  <c r="F37" i="20"/>
  <c r="H42" i="20"/>
  <c r="G42" i="20"/>
  <c r="E58" i="2"/>
  <c r="E15" i="20"/>
  <c r="G31" i="20"/>
  <c r="H31" i="20"/>
  <c r="G31" i="19"/>
  <c r="D22" i="20" l="1"/>
  <c r="D70" i="2"/>
  <c r="D14" i="19" s="1"/>
  <c r="H73" i="18"/>
  <c r="E37" i="20"/>
  <c r="H37" i="20" s="1"/>
  <c r="H72" i="18"/>
  <c r="G72" i="18"/>
  <c r="H36" i="20"/>
  <c r="C24" i="20"/>
  <c r="E19" i="20"/>
  <c r="E67" i="2"/>
  <c r="H58" i="2"/>
  <c r="F67" i="2"/>
  <c r="G58" i="2"/>
  <c r="F19" i="20"/>
  <c r="H33" i="20"/>
  <c r="G33" i="20"/>
  <c r="H15" i="20"/>
  <c r="G15" i="20"/>
  <c r="D24" i="20" l="1"/>
  <c r="E8" i="11" s="1"/>
  <c r="D25" i="20" s="1"/>
  <c r="F70" i="2"/>
  <c r="F14" i="19" s="1"/>
  <c r="H67" i="2"/>
  <c r="G67" i="2"/>
  <c r="F22" i="20"/>
  <c r="H19" i="20"/>
  <c r="G19" i="20"/>
  <c r="E22" i="20"/>
  <c r="E70" i="2"/>
  <c r="E14" i="19" s="1"/>
  <c r="D7" i="11"/>
  <c r="C41" i="20" s="1"/>
  <c r="D8" i="11"/>
  <c r="C25" i="20" s="1"/>
  <c r="E7" i="11" l="1"/>
  <c r="D41" i="20" s="1"/>
  <c r="E24" i="20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</calcChain>
</file>

<file path=xl/sharedStrings.xml><?xml version="1.0" encoding="utf-8"?>
<sst xmlns="http://schemas.openxmlformats.org/spreadsheetml/2006/main" count="1011" uniqueCount="554">
  <si>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</si>
  <si>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</si>
  <si>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</si>
  <si>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</si>
  <si>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</si>
  <si>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</si>
  <si>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</si>
  <si>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</si>
  <si>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</si>
  <si>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</si>
  <si>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</si>
  <si>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</si>
  <si>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</si>
  <si>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</si>
  <si>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</si>
  <si>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</si>
  <si>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</si>
  <si>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</si>
  <si>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</si>
  <si>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</si>
  <si>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</si>
  <si>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</si>
  <si>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</si>
  <si>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</si>
  <si>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</si>
  <si>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</si>
  <si>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</si>
  <si>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</si>
  <si>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</si>
  <si>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</si>
  <si>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</si>
  <si>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</si>
  <si>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</si>
  <si>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</si>
  <si>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</si>
  <si>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</si>
  <si>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</si>
  <si>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</si>
  <si>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</si>
  <si>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</si>
  <si>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</si>
  <si>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</si>
  <si>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</si>
  <si>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</si>
  <si>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</si>
  <si>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</si>
  <si>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</si>
  <si>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</si>
  <si>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</si>
  <si>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</si>
  <si>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</si>
  <si>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</si>
  <si>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</si>
  <si>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</si>
  <si>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</si>
  <si>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</si>
  <si>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</si>
  <si>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</si>
  <si>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</si>
  <si>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</si>
  <si>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</si>
  <si>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</si>
  <si>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</si>
  <si>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</si>
  <si>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</si>
  <si>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</si>
  <si>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</si>
  <si>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</si>
  <si>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</si>
  <si>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</si>
  <si>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</si>
  <si>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</si>
  <si>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</si>
  <si>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</si>
  <si>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</si>
  <si>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</si>
  <si>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</si>
  <si>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</si>
  <si>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</si>
  <si>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</si>
  <si>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</si>
  <si>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</si>
  <si>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</si>
  <si>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</si>
  <si>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</si>
  <si>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</si>
  <si>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</si>
  <si>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</si>
  <si>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</si>
  <si>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</si>
  <si>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</si>
  <si>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</si>
  <si>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</si>
  <si>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</si>
  <si>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</si>
  <si>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</si>
  <si>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</si>
  <si>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</si>
  <si>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</si>
  <si>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</si>
  <si>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</si>
  <si>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</si>
  <si>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</si>
  <si>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</si>
  <si>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</si>
  <si>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</si>
  <si>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</si>
  <si>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</si>
  <si>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</si>
  <si>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</si>
  <si>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</si>
  <si>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</si>
  <si>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</si>
  <si>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</si>
  <si>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</si>
  <si>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</si>
  <si>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</si>
  <si>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</si>
  <si>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</si>
  <si>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</si>
  <si>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</si>
  <si>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</si>
  <si>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</si>
  <si>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</si>
  <si>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</si>
  <si>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</si>
  <si>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</si>
  <si>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</si>
  <si>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</si>
  <si>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</si>
  <si>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</si>
  <si>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</si>
  <si>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</si>
  <si>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</si>
  <si>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</si>
  <si>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</si>
  <si>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</si>
  <si>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</si>
  <si>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</si>
  <si>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</si>
  <si>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</si>
  <si>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</si>
  <si>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</si>
  <si>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</si>
  <si>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</si>
  <si>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</si>
  <si>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</si>
  <si>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</si>
  <si>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</si>
  <si>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</si>
  <si>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</si>
  <si>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</si>
  <si>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</si>
  <si>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</si>
  <si>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</si>
  <si>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</si>
  <si>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</si>
  <si>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</si>
  <si>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</si>
  <si>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</si>
  <si>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</si>
  <si>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</si>
  <si>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</si>
  <si>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</si>
  <si>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</si>
  <si>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</si>
  <si>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</si>
  <si>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</si>
  <si>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</si>
  <si>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</si>
  <si>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</si>
  <si>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</si>
  <si>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</si>
  <si>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</si>
  <si>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</si>
  <si>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</si>
  <si>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</si>
  <si>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</si>
  <si>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</si>
  <si>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</si>
  <si>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</si>
  <si>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</si>
  <si>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</si>
  <si>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</si>
  <si>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</si>
  <si>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</si>
  <si>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</si>
  <si>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</si>
  <si>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</si>
  <si>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</si>
  <si>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</si>
  <si>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</si>
  <si>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</si>
  <si>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</si>
  <si>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</si>
  <si>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</si>
  <si>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</si>
  <si>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</si>
  <si>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</si>
  <si>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</si>
  <si>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</si>
  <si>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</si>
  <si>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</si>
  <si>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</si>
  <si>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</si>
  <si>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</si>
  <si>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</si>
  <si>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</si>
  <si>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</si>
  <si>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</si>
  <si>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</si>
  <si>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</si>
  <si>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</si>
  <si>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</si>
  <si>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</si>
  <si>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</si>
  <si>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</si>
  <si>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</si>
  <si>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</si>
  <si>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</si>
  <si>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</si>
  <si>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</si>
  <si>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</si>
  <si>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</si>
  <si>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</si>
  <si>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</si>
  <si>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</si>
  <si>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</si>
  <si>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</si>
  <si>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</si>
  <si>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</si>
  <si>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</si>
  <si>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</si>
  <si>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</si>
  <si>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</si>
  <si>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</si>
  <si>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</si>
  <si>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</si>
  <si>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</si>
  <si>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</si>
  <si>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</si>
  <si>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</si>
  <si>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</si>
  <si>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</si>
  <si>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</si>
  <si>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</si>
  <si>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</si>
  <si>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</si>
  <si>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</si>
  <si>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</si>
  <si>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</si>
  <si>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</si>
  <si>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</si>
  <si>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</si>
  <si>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</si>
  <si>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</si>
  <si>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</si>
  <si>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</si>
  <si>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</si>
  <si>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</si>
  <si>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</si>
  <si>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</si>
  <si>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</si>
  <si>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</si>
  <si>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</si>
  <si>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</si>
  <si>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</si>
  <si>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</si>
  <si>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</si>
  <si>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</si>
  <si>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</si>
  <si>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</si>
  <si>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</si>
  <si>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</si>
  <si>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</si>
  <si>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</si>
  <si>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</si>
  <si>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</si>
  <si>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</si>
  <si>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</si>
  <si>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</si>
  <si>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</si>
  <si>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</si>
  <si>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</si>
  <si>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</si>
  <si>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</si>
  <si>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</si>
  <si>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</si>
  <si>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</si>
  <si>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</si>
  <si>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</si>
  <si>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</si>
  <si>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</si>
  <si>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</si>
  <si>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</si>
  <si>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</si>
  <si>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</si>
  <si>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</si>
  <si>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</si>
  <si>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</si>
  <si>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</si>
  <si>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</si>
  <si>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</si>
  <si>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</si>
  <si>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</si>
  <si>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</si>
  <si>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</si>
  <si>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</si>
  <si>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</si>
  <si>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</si>
  <si>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</si>
  <si>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</si>
  <si>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</si>
  <si>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</si>
  <si>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</si>
  <si>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</si>
  <si>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</si>
  <si>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</si>
  <si>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</si>
  <si>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</si>
  <si>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</si>
  <si>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</si>
  <si>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</si>
  <si>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</si>
  <si>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</si>
  <si>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</si>
  <si>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</si>
  <si>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</si>
  <si>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</si>
  <si>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</si>
  <si>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</si>
  <si>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</si>
  <si>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</si>
  <si>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</si>
  <si>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</si>
  <si>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</si>
  <si>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</si>
  <si>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</si>
  <si>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</si>
  <si>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</si>
  <si>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</si>
  <si>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</si>
  <si>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</si>
  <si>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</si>
  <si>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</si>
  <si>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</si>
  <si>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</si>
  <si>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</si>
  <si>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</si>
  <si>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</si>
  <si>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</si>
  <si>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</si>
  <si>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</si>
  <si>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</si>
  <si>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</si>
  <si>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</si>
  <si>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</si>
  <si>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</si>
  <si>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</si>
  <si>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</si>
  <si>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</si>
  <si>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</si>
  <si>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</si>
  <si>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</si>
  <si>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</si>
  <si>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</si>
  <si>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</si>
  <si>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</si>
  <si>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</si>
  <si>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</si>
  <si>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</si>
  <si>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</si>
  <si>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</si>
  <si>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</si>
  <si>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</si>
  <si>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</si>
  <si>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</si>
  <si>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</si>
  <si>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</si>
  <si>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</si>
  <si>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</si>
  <si>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</si>
  <si>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</si>
  <si>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</si>
  <si>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</si>
  <si>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</si>
  <si>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</si>
  <si>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</si>
  <si>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</si>
  <si>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</si>
  <si>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</si>
  <si>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</si>
  <si>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</si>
  <si>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</si>
  <si>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</si>
  <si>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</si>
  <si>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</si>
  <si>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</si>
  <si>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</si>
  <si>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</si>
  <si>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</si>
  <si>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</si>
  <si>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</si>
  <si>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</si>
  <si>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</si>
  <si>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</si>
  <si>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</si>
  <si>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</si>
  <si>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</si>
  <si>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</si>
  <si>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</si>
  <si>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</si>
  <si>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</si>
  <si>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</si>
  <si>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</si>
  <si>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</si>
  <si>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</si>
  <si>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</si>
  <si>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</si>
  <si>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</si>
  <si>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</si>
  <si>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</si>
  <si>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</si>
  <si>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</si>
  <si>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</si>
  <si>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</si>
  <si>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</si>
  <si>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</si>
  <si>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</si>
  <si>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</si>
  <si>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</si>
  <si>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</si>
  <si>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</si>
  <si>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</si>
  <si>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</si>
  <si>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</si>
  <si>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</si>
  <si>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</si>
  <si>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</si>
  <si>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</si>
  <si>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</si>
  <si>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</si>
  <si>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</si>
  <si>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</si>
  <si>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</si>
  <si>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</si>
  <si>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</si>
  <si>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</si>
  <si>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</si>
  <si>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</si>
  <si>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</si>
  <si>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</si>
  <si>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</si>
  <si>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</si>
  <si>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</si>
  <si>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</si>
  <si>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</si>
  <si>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</si>
  <si>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</si>
  <si>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</si>
  <si>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</si>
  <si>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</si>
  <si>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</si>
  <si>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</si>
  <si>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</si>
  <si>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</si>
  <si>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</si>
  <si>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</si>
  <si>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</si>
  <si>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</si>
  <si>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</si>
  <si>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</si>
  <si>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</si>
  <si>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</si>
  <si>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</si>
  <si>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</si>
  <si>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</si>
  <si>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</si>
  <si>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</si>
  <si>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</si>
  <si>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</si>
  <si>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</si>
  <si>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</si>
  <si>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</si>
  <si>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</si>
  <si>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</si>
  <si>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</si>
  <si>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</si>
  <si>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</si>
  <si>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</si>
  <si>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>ПРО ВИКОНАННЯ ФІНАНСОВОГО ПЛАНУ ПІДПРИЄМСТВА КП "Аптека №181"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</si>
  <si>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</si>
  <si>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t>47.73</t>
  </si>
  <si>
    <t>модернізація основних засобів</t>
  </si>
  <si>
    <t>комунальна</t>
  </si>
  <si>
    <t>м.Біла Церква, вул.Карбишева,63</t>
  </si>
  <si>
    <t>Дерій Сергій Вікторович</t>
  </si>
  <si>
    <t>(045-63)6-25-75</t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</si>
  <si>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</si>
  <si>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</si>
  <si>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</si>
  <si>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</si>
  <si>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</si>
  <si>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</si>
  <si>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</si>
  <si>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</si>
  <si>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</si>
  <si>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</si>
  <si>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</si>
  <si>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</si>
  <si>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</si>
  <si>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.</t>
  </si>
  <si>
    <t xml:space="preserve">                                                                                 по  КП "Аптека №181"</t>
  </si>
  <si>
    <t>18083,3</t>
  </si>
  <si>
    <t>тис.грн.</t>
  </si>
  <si>
    <t>Балансова вартість
(тис.грн.) 
на 01.04.2024 р.</t>
  </si>
  <si>
    <t>минулий 2024рік</t>
  </si>
  <si>
    <t>Плановий (2025) рік, усього</t>
  </si>
  <si>
    <t>12213</t>
  </si>
  <si>
    <t>18250</t>
  </si>
  <si>
    <t>18267</t>
  </si>
  <si>
    <t>Плановий 2025 рік</t>
  </si>
  <si>
    <r>
      <t>Інформація щодо діяльності підприємства упродовж 2020 -  2025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                                              КП "Аптека №181"</t>
    </r>
  </si>
  <si>
    <t>поточний    2025 рік</t>
  </si>
  <si>
    <t>м.Біла Церква, вул. Архипа Люльки,63</t>
  </si>
  <si>
    <t>Звітний період ( квартал)</t>
  </si>
  <si>
    <t>Звітний період (3 кв.2025)</t>
  </si>
  <si>
    <t>за 9 м-ців 2024</t>
  </si>
  <si>
    <t>за 9 м-ців 2025</t>
  </si>
  <si>
    <t>за 9 місяців 2025року__</t>
  </si>
  <si>
    <t>Звітний період (3 кв. 2025 року)</t>
  </si>
  <si>
    <t>план  3 кв.2025</t>
  </si>
  <si>
    <t>факт 3 кв. 2025</t>
  </si>
  <si>
    <t>план  3 кв. 2025</t>
  </si>
  <si>
    <t xml:space="preserve">до фінансового звіту за 3 квартал 2025 року </t>
  </si>
  <si>
    <t>Плановий 3 кв. 2024р.</t>
  </si>
  <si>
    <t>Факт минулого  3 кв. 2024р.</t>
  </si>
  <si>
    <t>Плановий 3 кв. 2025р.</t>
  </si>
  <si>
    <t>Факт звітного періоду  (3 кв.2025)</t>
  </si>
  <si>
    <r>
      <t xml:space="preserve">станом на 01 жовтня  2025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</si>
  <si>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 71,5 тис. грн </t>
  </si>
  <si>
    <t xml:space="preserve">Сума дебіторської заборгованості 30,4  тис. грн </t>
  </si>
  <si>
    <t>План 3 кв.2025</t>
  </si>
  <si>
    <t>Факт 3 кв.2025</t>
  </si>
  <si>
    <t>3</t>
  </si>
  <si>
    <t>31</t>
  </si>
  <si>
    <t>Зарядна станція BLUETTI</t>
  </si>
  <si>
    <r>
      <t>Цільове фінансування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</si>
  <si>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</si>
  <si>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color theme="1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</si>
  <si>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r>
      <t>Платежі до бюджету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</si>
  <si>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</si>
  <si>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Інші фонди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</si>
  <si>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color theme="1"/>
        <rFont val="Times New Roman"/>
        <family val="1"/>
        <charset val="204"/>
      </rPr>
      <t>(розшифрувати) покриття збитку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</si>
</sst>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  <numFmt numFmtId="182" formatCode="_(&quot;&quot;* #,##0.0_);_(&quot;&quot;* \(#,##0.0\);_(&quot;&quot;* &quot;-&quot;??_);_(@_)"/>
  </numFmts>
  <fonts count="10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 CYR"/>
    </font>
    <font>
      <sz val="12"/>
      <name val="Times New Roman CYR"/>
      <charset val="204"/>
    </font>
    <font>
      <b/>
      <i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92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3" fillId="0" borderId="0" xfId="0" applyFont="1" applyFill="1" applyBorder="1" applyAlignment="1">
      <alignment vertical="center"/>
    </xf>
    <xf numFmtId="170" fontId="5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justify"/>
    </xf>
    <xf numFmtId="0" fontId="79" fillId="0" borderId="13" xfId="0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0" fontId="9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95" fillId="0" borderId="3" xfId="0" applyFont="1" applyBorder="1" applyAlignment="1">
      <alignment wrapText="1"/>
    </xf>
    <xf numFmtId="0" fontId="9" fillId="0" borderId="3" xfId="0" applyFont="1" applyBorder="1" applyAlignment="1">
      <alignment horizontal="center" wrapText="1"/>
    </xf>
    <xf numFmtId="1" fontId="9" fillId="0" borderId="3" xfId="0" applyNumberFormat="1" applyFont="1" applyBorder="1" applyAlignment="1">
      <alignment horizontal="center" wrapText="1"/>
    </xf>
    <xf numFmtId="169" fontId="9" fillId="0" borderId="3" xfId="0" applyNumberFormat="1" applyFont="1" applyBorder="1" applyAlignment="1">
      <alignment horizontal="center" wrapText="1"/>
    </xf>
    <xf numFmtId="0" fontId="96" fillId="0" borderId="3" xfId="0" applyFont="1" applyBorder="1" applyAlignment="1">
      <alignment wrapText="1"/>
    </xf>
    <xf numFmtId="0" fontId="76" fillId="0" borderId="3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169" fontId="4" fillId="29" borderId="3" xfId="0" applyNumberFormat="1" applyFont="1" applyFill="1" applyBorder="1" applyAlignment="1">
      <alignment horizontal="center" vertical="center" wrapText="1"/>
    </xf>
    <xf numFmtId="3" fontId="5" fillId="29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8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73" fontId="4" fillId="0" borderId="3" xfId="0" applyNumberFormat="1" applyFont="1" applyBorder="1" applyAlignment="1">
      <alignment horizontal="center" vertical="center" wrapText="1"/>
    </xf>
    <xf numFmtId="173" fontId="9" fillId="0" borderId="3" xfId="0" applyNumberFormat="1" applyFont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0" fontId="12" fillId="0" borderId="0" xfId="285" applyFont="1"/>
    <xf numFmtId="0" fontId="12" fillId="0" borderId="0" xfId="285" applyFont="1" applyFill="1" applyBorder="1" applyAlignment="1">
      <alignment vertical="top" wrapText="1"/>
    </xf>
    <xf numFmtId="173" fontId="93" fillId="0" borderId="3" xfId="0" applyNumberFormat="1" applyFont="1" applyFill="1" applyBorder="1" applyAlignment="1">
      <alignment horizontal="center" vertical="center" wrapText="1"/>
    </xf>
    <xf numFmtId="170" fontId="93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170" fontId="97" fillId="29" borderId="3" xfId="0" applyNumberFormat="1" applyFont="1" applyFill="1" applyBorder="1" applyAlignment="1">
      <alignment horizontal="center" vertical="center" wrapText="1"/>
    </xf>
    <xf numFmtId="173" fontId="97" fillId="29" borderId="3" xfId="0" applyNumberFormat="1" applyFont="1" applyFill="1" applyBorder="1" applyAlignment="1">
      <alignment horizontal="center" vertical="center" wrapText="1"/>
    </xf>
    <xf numFmtId="49" fontId="93" fillId="0" borderId="3" xfId="0" applyNumberFormat="1" applyFont="1" applyFill="1" applyBorder="1" applyAlignment="1">
      <alignment horizontal="center" vertical="center" wrapText="1"/>
    </xf>
    <xf numFmtId="173" fontId="98" fillId="29" borderId="3" xfId="0" applyNumberFormat="1" applyFont="1" applyFill="1" applyBorder="1" applyAlignment="1">
      <alignment horizontal="center" vertical="center" wrapText="1"/>
    </xf>
    <xf numFmtId="173" fontId="99" fillId="0" borderId="3" xfId="0" applyNumberFormat="1" applyFont="1" applyFill="1" applyBorder="1" applyAlignment="1">
      <alignment horizontal="center" vertical="center" wrapText="1"/>
    </xf>
    <xf numFmtId="0" fontId="100" fillId="0" borderId="3" xfId="0" applyFont="1" applyFill="1" applyBorder="1" applyAlignment="1">
      <alignment horizontal="center" vertical="center" wrapText="1"/>
    </xf>
    <xf numFmtId="0" fontId="100" fillId="0" borderId="3" xfId="0" applyFont="1" applyFill="1" applyBorder="1" applyAlignment="1">
      <alignment horizontal="center" vertical="center" wrapText="1" shrinkToFit="1"/>
    </xf>
    <xf numFmtId="1" fontId="100" fillId="0" borderId="3" xfId="0" applyNumberFormat="1" applyFont="1" applyFill="1" applyBorder="1" applyAlignment="1">
      <alignment horizontal="center" vertical="center" wrapText="1" shrinkToFit="1"/>
    </xf>
    <xf numFmtId="0" fontId="98" fillId="30" borderId="19" xfId="0" applyFont="1" applyFill="1" applyBorder="1" applyAlignment="1">
      <alignment horizontal="left" vertical="center" wrapText="1"/>
    </xf>
    <xf numFmtId="49" fontId="102" fillId="30" borderId="19" xfId="0" applyNumberFormat="1" applyFont="1" applyFill="1" applyBorder="1" applyAlignment="1">
      <alignment horizontal="center" vertical="center"/>
    </xf>
    <xf numFmtId="2" fontId="98" fillId="29" borderId="3" xfId="292" applyNumberFormat="1" applyFont="1" applyFill="1" applyBorder="1" applyAlignment="1">
      <alignment horizontal="center" vertical="center" wrapText="1"/>
    </xf>
    <xf numFmtId="0" fontId="99" fillId="0" borderId="19" xfId="0" applyFont="1" applyFill="1" applyBorder="1" applyAlignment="1">
      <alignment horizontal="left" vertical="center" wrapText="1"/>
    </xf>
    <xf numFmtId="49" fontId="100" fillId="0" borderId="19" xfId="0" applyNumberFormat="1" applyFont="1" applyBorder="1" applyAlignment="1">
      <alignment horizontal="center" vertical="center"/>
    </xf>
    <xf numFmtId="173" fontId="99" fillId="29" borderId="3" xfId="0" applyNumberFormat="1" applyFont="1" applyFill="1" applyBorder="1" applyAlignment="1">
      <alignment horizontal="center" vertical="center" wrapText="1"/>
    </xf>
    <xf numFmtId="0" fontId="99" fillId="0" borderId="19" xfId="0" applyFont="1" applyFill="1" applyBorder="1" applyAlignment="1">
      <alignment horizontal="left" vertical="center"/>
    </xf>
    <xf numFmtId="2" fontId="99" fillId="0" borderId="19" xfId="0" applyNumberFormat="1" applyFont="1" applyFill="1" applyBorder="1" applyAlignment="1">
      <alignment horizontal="left" vertical="center" wrapText="1"/>
    </xf>
    <xf numFmtId="49" fontId="100" fillId="0" borderId="19" xfId="0" applyNumberFormat="1" applyFont="1" applyFill="1" applyBorder="1" applyAlignment="1">
      <alignment horizontal="center" vertical="center"/>
    </xf>
    <xf numFmtId="0" fontId="98" fillId="29" borderId="19" xfId="0" applyFont="1" applyFill="1" applyBorder="1" applyAlignment="1">
      <alignment horizontal="left" vertical="center" wrapText="1"/>
    </xf>
    <xf numFmtId="49" fontId="102" fillId="29" borderId="19" xfId="0" applyNumberFormat="1" applyFont="1" applyFill="1" applyBorder="1" applyAlignment="1">
      <alignment horizontal="center" vertical="center"/>
    </xf>
    <xf numFmtId="0" fontId="99" fillId="29" borderId="3" xfId="0" quotePrefix="1" applyFont="1" applyFill="1" applyBorder="1" applyAlignment="1">
      <alignment horizontal="center" vertical="center"/>
    </xf>
    <xf numFmtId="2" fontId="99" fillId="29" borderId="3" xfId="292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74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101" fillId="0" borderId="3" xfId="245" applyFont="1" applyFill="1" applyBorder="1" applyAlignment="1">
      <alignment horizontal="left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vertical="center" wrapText="1"/>
    </xf>
    <xf numFmtId="170" fontId="5" fillId="0" borderId="15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170" fontId="5" fillId="0" borderId="3" xfId="0" applyNumberFormat="1" applyFont="1" applyFill="1" applyBorder="1" applyAlignment="1">
      <alignment vertical="center" wrapText="1"/>
    </xf>
    <xf numFmtId="1" fontId="5" fillId="0" borderId="3" xfId="0" applyNumberFormat="1" applyFont="1" applyFill="1" applyBorder="1" applyAlignment="1">
      <alignment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vertical="center" wrapText="1"/>
    </xf>
    <xf numFmtId="178" fontId="5" fillId="0" borderId="15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49" fontId="5" fillId="0" borderId="3" xfId="0" applyNumberFormat="1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/>
    </xf>
    <xf numFmtId="0" fontId="87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77" fillId="0" borderId="0" xfId="285" applyFont="1" applyFill="1" applyBorder="1" applyAlignment="1">
      <alignment horizontal="left" vertical="center" wrapText="1"/>
    </xf>
    <xf numFmtId="0" fontId="49" fillId="0" borderId="0" xfId="285" applyFont="1" applyFill="1" applyBorder="1" applyAlignment="1">
      <alignment horizontal="left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  <xf numFmtId="0" fontId="100" fillId="0" borderId="3" xfId="0" applyFont="1" applyFill="1" applyBorder="1" applyAlignment="1">
      <alignment horizontal="center" vertical="center"/>
    </xf>
    <xf numFmtId="173" fontId="99" fillId="0" borderId="3" xfId="0" applyNumberFormat="1" applyFont="1" applyBorder="1" applyAlignment="1">
      <alignment horizontal="center" vertical="center" wrapText="1"/>
    </xf>
    <xf numFmtId="173" fontId="104" fillId="0" borderId="3" xfId="0" applyNumberFormat="1" applyFont="1" applyBorder="1" applyAlignment="1">
      <alignment horizontal="center" vertical="center" wrapText="1"/>
    </xf>
    <xf numFmtId="173" fontId="104" fillId="0" borderId="3" xfId="0" applyNumberFormat="1" applyFont="1" applyFill="1" applyBorder="1" applyAlignment="1">
      <alignment horizontal="center" vertical="center" wrapText="1"/>
    </xf>
    <xf numFmtId="173" fontId="104" fillId="29" borderId="3" xfId="0" applyNumberFormat="1" applyFont="1" applyFill="1" applyBorder="1" applyAlignment="1">
      <alignment horizontal="center" vertical="center" wrapText="1"/>
    </xf>
    <xf numFmtId="173" fontId="98" fillId="0" borderId="3" xfId="0" applyNumberFormat="1" applyFont="1" applyFill="1" applyBorder="1" applyAlignment="1">
      <alignment horizontal="center" vertical="center" wrapText="1"/>
    </xf>
    <xf numFmtId="49" fontId="98" fillId="0" borderId="3" xfId="0" applyNumberFormat="1" applyFont="1" applyFill="1" applyBorder="1" applyAlignment="1">
      <alignment horizontal="center" vertical="center" wrapText="1"/>
    </xf>
    <xf numFmtId="0" fontId="104" fillId="0" borderId="3" xfId="0" applyFont="1" applyFill="1" applyBorder="1" applyAlignment="1">
      <alignment horizontal="center" vertical="center"/>
    </xf>
    <xf numFmtId="173" fontId="98" fillId="0" borderId="3" xfId="0" applyNumberFormat="1" applyFont="1" applyBorder="1" applyAlignment="1">
      <alignment horizontal="center" vertical="center" wrapText="1"/>
    </xf>
    <xf numFmtId="0" fontId="99" fillId="0" borderId="0" xfId="0" applyFont="1" applyFill="1" applyBorder="1" applyAlignment="1">
      <alignment horizontal="center" vertical="center"/>
    </xf>
    <xf numFmtId="170" fontId="99" fillId="0" borderId="3" xfId="237" applyNumberFormat="1" applyFont="1" applyFill="1" applyBorder="1" applyAlignment="1">
      <alignment horizontal="center" vertical="center" wrapText="1"/>
    </xf>
    <xf numFmtId="0" fontId="98" fillId="0" borderId="0" xfId="0" applyFont="1" applyFill="1" applyAlignment="1">
      <alignment horizontal="center" vertical="center"/>
    </xf>
    <xf numFmtId="179" fontId="99" fillId="0" borderId="3" xfId="0" applyNumberFormat="1" applyFont="1" applyFill="1" applyBorder="1" applyAlignment="1">
      <alignment horizontal="center" vertical="center" wrapText="1"/>
    </xf>
    <xf numFmtId="178" fontId="99" fillId="0" borderId="3" xfId="0" applyNumberFormat="1" applyFont="1" applyFill="1" applyBorder="1" applyAlignment="1">
      <alignment horizontal="center" vertical="center" wrapText="1"/>
    </xf>
    <xf numFmtId="0" fontId="99" fillId="0" borderId="3" xfId="245" applyFont="1" applyFill="1" applyBorder="1" applyAlignment="1">
      <alignment horizontal="center" vertical="center"/>
    </xf>
    <xf numFmtId="0" fontId="100" fillId="0" borderId="3" xfId="245" applyFont="1" applyFill="1" applyBorder="1" applyAlignment="1">
      <alignment horizontal="center" vertical="center" wrapText="1"/>
    </xf>
    <xf numFmtId="0" fontId="99" fillId="0" borderId="3" xfId="0" applyFont="1" applyFill="1" applyBorder="1" applyAlignment="1">
      <alignment horizontal="center" vertical="center" wrapText="1"/>
    </xf>
    <xf numFmtId="0" fontId="99" fillId="0" borderId="13" xfId="0" applyFont="1" applyFill="1" applyBorder="1" applyAlignment="1">
      <alignment vertical="center" wrapText="1"/>
    </xf>
    <xf numFmtId="0" fontId="99" fillId="0" borderId="3" xfId="0" applyFont="1" applyFill="1" applyBorder="1" applyAlignment="1">
      <alignment horizontal="center" vertical="center" wrapText="1"/>
    </xf>
    <xf numFmtId="0" fontId="99" fillId="0" borderId="13" xfId="0" applyFont="1" applyFill="1" applyBorder="1" applyAlignment="1">
      <alignment horizontal="center" vertical="center" wrapText="1"/>
    </xf>
    <xf numFmtId="2" fontId="99" fillId="0" borderId="13" xfId="0" applyNumberFormat="1" applyFont="1" applyFill="1" applyBorder="1" applyAlignment="1">
      <alignment horizontal="center" vertical="center" wrapText="1"/>
    </xf>
    <xf numFmtId="0" fontId="100" fillId="0" borderId="3" xfId="245" applyFont="1" applyFill="1" applyBorder="1" applyAlignment="1">
      <alignment horizontal="center" vertical="center"/>
    </xf>
    <xf numFmtId="0" fontId="100" fillId="0" borderId="3" xfId="245" applyFont="1" applyFill="1" applyBorder="1" applyAlignment="1">
      <alignment horizontal="center" vertical="center" wrapText="1"/>
    </xf>
    <xf numFmtId="1" fontId="100" fillId="0" borderId="3" xfId="245" applyNumberFormat="1" applyFont="1" applyFill="1" applyBorder="1" applyAlignment="1">
      <alignment horizontal="center" vertical="center" wrapText="1"/>
    </xf>
    <xf numFmtId="0" fontId="98" fillId="0" borderId="3" xfId="245" applyFont="1" applyFill="1" applyBorder="1" applyAlignment="1">
      <alignment horizontal="left" vertical="center" wrapText="1"/>
    </xf>
    <xf numFmtId="0" fontId="99" fillId="0" borderId="3" xfId="245" applyFont="1" applyFill="1" applyBorder="1" applyAlignment="1">
      <alignment horizontal="left" vertical="center" wrapText="1"/>
    </xf>
    <xf numFmtId="170" fontId="99" fillId="0" borderId="3" xfId="0" applyNumberFormat="1" applyFont="1" applyFill="1" applyBorder="1" applyAlignment="1">
      <alignment horizontal="center" vertical="center" wrapText="1"/>
    </xf>
    <xf numFmtId="0" fontId="99" fillId="0" borderId="3" xfId="0" applyFont="1" applyFill="1" applyBorder="1" applyAlignment="1">
      <alignment horizontal="left" vertical="center" wrapText="1"/>
    </xf>
    <xf numFmtId="0" fontId="99" fillId="29" borderId="3" xfId="245" applyFont="1" applyFill="1" applyBorder="1" applyAlignment="1">
      <alignment horizontal="left" vertical="center" wrapText="1"/>
    </xf>
    <xf numFmtId="0" fontId="100" fillId="29" borderId="3" xfId="0" applyFont="1" applyFill="1" applyBorder="1" applyAlignment="1">
      <alignment horizontal="center" vertical="center"/>
    </xf>
    <xf numFmtId="170" fontId="99" fillId="29" borderId="3" xfId="0" applyNumberFormat="1" applyFont="1" applyFill="1" applyBorder="1" applyAlignment="1">
      <alignment horizontal="center" vertical="center" wrapText="1"/>
    </xf>
    <xf numFmtId="182" fontId="99" fillId="0" borderId="3" xfId="0" applyNumberFormat="1" applyFont="1" applyFill="1" applyBorder="1" applyAlignment="1">
      <alignment horizontal="center" vertical="center" wrapText="1"/>
    </xf>
    <xf numFmtId="0" fontId="102" fillId="0" borderId="3" xfId="245" applyFont="1" applyFill="1" applyBorder="1" applyAlignment="1">
      <alignment horizontal="center" vertical="center"/>
    </xf>
    <xf numFmtId="0" fontId="105" fillId="0" borderId="3" xfId="245" applyFont="1" applyFill="1" applyBorder="1" applyAlignment="1">
      <alignment horizontal="center" vertical="center"/>
    </xf>
    <xf numFmtId="173" fontId="103" fillId="0" borderId="3" xfId="0" applyNumberFormat="1" applyFont="1" applyFill="1" applyBorder="1" applyAlignment="1">
      <alignment horizontal="center" vertical="center" wrapText="1"/>
    </xf>
    <xf numFmtId="173" fontId="103" fillId="29" borderId="3" xfId="0" applyNumberFormat="1" applyFont="1" applyFill="1" applyBorder="1" applyAlignment="1">
      <alignment horizontal="center" vertical="center" wrapText="1"/>
    </xf>
    <xf numFmtId="0" fontId="102" fillId="29" borderId="3" xfId="245" applyFont="1" applyFill="1" applyBorder="1" applyAlignment="1">
      <alignment horizontal="center" vertical="center"/>
    </xf>
    <xf numFmtId="0" fontId="99" fillId="0" borderId="0" xfId="245" applyFont="1" applyFill="1" applyBorder="1" applyAlignment="1">
      <alignment horizontal="center" vertical="center"/>
    </xf>
    <xf numFmtId="2" fontId="99" fillId="0" borderId="0" xfId="245" applyNumberFormat="1" applyFont="1" applyFill="1" applyBorder="1" applyAlignment="1">
      <alignment horizontal="center" vertical="center"/>
    </xf>
    <xf numFmtId="170" fontId="99" fillId="0" borderId="0" xfId="0" applyNumberFormat="1" applyFont="1" applyFill="1" applyBorder="1" applyAlignment="1">
      <alignment horizontal="center" wrapText="1"/>
    </xf>
    <xf numFmtId="170" fontId="99" fillId="0" borderId="0" xfId="0" applyNumberFormat="1" applyFont="1" applyFill="1" applyBorder="1" applyAlignment="1">
      <alignment horizontal="center" wrapText="1"/>
    </xf>
    <xf numFmtId="170" fontId="99" fillId="0" borderId="0" xfId="0" quotePrefix="1" applyNumberFormat="1" applyFont="1" applyFill="1" applyBorder="1" applyAlignment="1">
      <alignment wrapText="1"/>
    </xf>
    <xf numFmtId="0" fontId="99" fillId="0" borderId="0" xfId="0" applyFont="1" applyFill="1" applyBorder="1" applyAlignment="1"/>
    <xf numFmtId="0" fontId="106" fillId="0" borderId="0" xfId="0" applyFont="1" applyFill="1" applyBorder="1" applyAlignment="1">
      <alignment vertical="justify"/>
    </xf>
    <xf numFmtId="0" fontId="106" fillId="0" borderId="0" xfId="0" applyFont="1" applyFill="1" applyBorder="1" applyAlignment="1">
      <alignment horizontal="left" vertical="justify"/>
    </xf>
    <xf numFmtId="0" fontId="106" fillId="0" borderId="0" xfId="0" applyFont="1" applyFill="1" applyAlignment="1">
      <alignment horizontal="left" vertical="justify"/>
    </xf>
  </cellXfs>
  <cellStyles count="355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47" xr:uid="{00000000-0005-0000-0000-000092000000}"/>
    <cellStyle name="Level3-Hide" xfId="148" xr:uid="{00000000-0005-0000-0000-000093000000}"/>
    <cellStyle name="Level3-Hide 2" xfId="149" xr:uid="{00000000-0005-0000-0000-000094000000}"/>
    <cellStyle name="Level3-Numbers" xfId="150" xr:uid="{00000000-0005-0000-0000-000095000000}"/>
    <cellStyle name="Level3-Numbers 2" xfId="151" xr:uid="{00000000-0005-0000-0000-000096000000}"/>
    <cellStyle name="Level3-Numbers 3" xfId="152" xr:uid="{00000000-0005-0000-0000-000097000000}"/>
    <cellStyle name="Level3-Numbers_План департамент_2010_1207" xfId="153" xr:uid="{00000000-0005-0000-0000-000098000000}"/>
    <cellStyle name="Level3-Numbers-Hide" xfId="154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rmal_GSE DCF_Model_31_07_09 final" xfId="182" xr:uid="{00000000-0005-0000-0000-0000B5000000}"/>
    <cellStyle name="Note" xfId="183" xr:uid="{00000000-0005-0000-0000-0000B6000000}"/>
    <cellStyle name="Number-Cells" xfId="184" xr:uid="{00000000-0005-0000-0000-0000B7000000}"/>
    <cellStyle name="Number-Cells-Column2" xfId="185" xr:uid="{00000000-0005-0000-0000-0000B8000000}"/>
    <cellStyle name="Number-Cells-Column5" xfId="186" xr:uid="{00000000-0005-0000-0000-0000B9000000}"/>
    <cellStyle name="Output" xfId="187" xr:uid="{00000000-0005-0000-0000-0000BA000000}"/>
    <cellStyle name="Row-Header" xfId="188" xr:uid="{00000000-0005-0000-0000-0000BB000000}"/>
    <cellStyle name="Row-Header 2" xfId="189" xr:uid="{00000000-0005-0000-0000-0000BC000000}"/>
    <cellStyle name="Title" xfId="190" xr:uid="{00000000-0005-0000-0000-0000BD000000}"/>
    <cellStyle name="Total" xfId="191" xr:uid="{00000000-0005-0000-0000-0000BE000000}"/>
    <cellStyle name="Warning Text" xfId="192" xr:uid="{00000000-0005-0000-0000-0000BF000000}"/>
    <cellStyle name="Акцент1 2" xfId="193" xr:uid="{00000000-0005-0000-0000-0000C0000000}"/>
    <cellStyle name="Акцент1 3" xfId="194" xr:uid="{00000000-0005-0000-0000-0000C1000000}"/>
    <cellStyle name="Акцент2 2" xfId="195" xr:uid="{00000000-0005-0000-0000-0000C2000000}"/>
    <cellStyle name="Акцент2 3" xfId="196" xr:uid="{00000000-0005-0000-0000-0000C3000000}"/>
    <cellStyle name="Акцент3 2" xfId="197" xr:uid="{00000000-0005-0000-0000-0000C4000000}"/>
    <cellStyle name="Акцент3 3" xfId="198" xr:uid="{00000000-0005-0000-0000-0000C5000000}"/>
    <cellStyle name="Акцент4 2" xfId="199" xr:uid="{00000000-0005-0000-0000-0000C6000000}"/>
    <cellStyle name="Акцент4 3" xfId="200" xr:uid="{00000000-0005-0000-0000-0000C7000000}"/>
    <cellStyle name="Акцент5 2" xfId="201" xr:uid="{00000000-0005-0000-0000-0000C8000000}"/>
    <cellStyle name="Акцент5 3" xfId="202" xr:uid="{00000000-0005-0000-0000-0000C9000000}"/>
    <cellStyle name="Акцент6 2" xfId="203" xr:uid="{00000000-0005-0000-0000-0000CA000000}"/>
    <cellStyle name="Акцент6 3" xfId="204" xr:uid="{00000000-0005-0000-0000-0000CB000000}"/>
    <cellStyle name="Ввод  2" xfId="205" xr:uid="{00000000-0005-0000-0000-0000CC000000}"/>
    <cellStyle name="Ввод  3" xfId="206" xr:uid="{00000000-0005-0000-0000-0000CD000000}"/>
    <cellStyle name="Вывод 2" xfId="207" xr:uid="{00000000-0005-0000-0000-0000CE000000}"/>
    <cellStyle name="Вывод 3" xfId="208" xr:uid="{00000000-0005-0000-0000-0000CF000000}"/>
    <cellStyle name="Вычисление 2" xfId="209" xr:uid="{00000000-0005-0000-0000-0000D0000000}"/>
    <cellStyle name="Вычисление 3" xfId="210" xr:uid="{00000000-0005-0000-0000-0000D1000000}"/>
    <cellStyle name="Денежный 2" xfId="211" xr:uid="{00000000-0005-0000-0000-0000D2000000}"/>
    <cellStyle name="Заголовок 1 2" xfId="212" xr:uid="{00000000-0005-0000-0000-0000D3000000}"/>
    <cellStyle name="Заголовок 1 3" xfId="213" xr:uid="{00000000-0005-0000-0000-0000D4000000}"/>
    <cellStyle name="Заголовок 2 2" xfId="214" xr:uid="{00000000-0005-0000-0000-0000D5000000}"/>
    <cellStyle name="Заголовок 2 3" xfId="215" xr:uid="{00000000-0005-0000-0000-0000D6000000}"/>
    <cellStyle name="Заголовок 3 2" xfId="216" xr:uid="{00000000-0005-0000-0000-0000D7000000}"/>
    <cellStyle name="Заголовок 3 3" xfId="217" xr:uid="{00000000-0005-0000-0000-0000D8000000}"/>
    <cellStyle name="Заголовок 4 2" xfId="218" xr:uid="{00000000-0005-0000-0000-0000D9000000}"/>
    <cellStyle name="Заголовок 4 3" xfId="219" xr:uid="{00000000-0005-0000-0000-0000DA000000}"/>
    <cellStyle name="Итог 2" xfId="220" xr:uid="{00000000-0005-0000-0000-0000DB000000}"/>
    <cellStyle name="Итог 3" xfId="221" xr:uid="{00000000-0005-0000-0000-0000DC000000}"/>
    <cellStyle name="Контрольная ячейка 2" xfId="222" xr:uid="{00000000-0005-0000-0000-0000DD000000}"/>
    <cellStyle name="Контрольная ячейка 3" xfId="223" xr:uid="{00000000-0005-0000-0000-0000DE000000}"/>
    <cellStyle name="Название 2" xfId="224" xr:uid="{00000000-0005-0000-0000-0000DF000000}"/>
    <cellStyle name="Название 3" xfId="225" xr:uid="{00000000-0005-0000-0000-0000E0000000}"/>
    <cellStyle name="Нейтральный 2" xfId="226" xr:uid="{00000000-0005-0000-0000-0000E1000000}"/>
    <cellStyle name="Нейтральный 3" xfId="227" xr:uid="{00000000-0005-0000-0000-0000E2000000}"/>
    <cellStyle name="Обычный" xfId="0" builtinId="0"/>
    <cellStyle name="Обычный 10" xfId="228" xr:uid="{00000000-0005-0000-0000-0000E4000000}"/>
    <cellStyle name="Обычный 11" xfId="229" xr:uid="{00000000-0005-0000-0000-0000E5000000}"/>
    <cellStyle name="Обычный 12" xfId="230" xr:uid="{00000000-0005-0000-0000-0000E6000000}"/>
    <cellStyle name="Обычный 13" xfId="231" xr:uid="{00000000-0005-0000-0000-0000E7000000}"/>
    <cellStyle name="Обычный 14" xfId="232" xr:uid="{00000000-0005-0000-0000-0000E8000000}"/>
    <cellStyle name="Обычный 15" xfId="233" xr:uid="{00000000-0005-0000-0000-0000E9000000}"/>
    <cellStyle name="Обычный 16" xfId="234" xr:uid="{00000000-0005-0000-0000-0000EA000000}"/>
    <cellStyle name="Обычный 17" xfId="235" xr:uid="{00000000-0005-0000-0000-0000EB000000}"/>
    <cellStyle name="Обычный 18" xfId="236" xr:uid="{00000000-0005-0000-0000-0000EC000000}"/>
    <cellStyle name="Обычный 2" xfId="237" xr:uid="{00000000-0005-0000-0000-0000ED000000}"/>
    <cellStyle name="Обычный 2 10" xfId="238" xr:uid="{00000000-0005-0000-0000-0000EE000000}"/>
    <cellStyle name="Обычный 2 11" xfId="239" xr:uid="{00000000-0005-0000-0000-0000EF000000}"/>
    <cellStyle name="Обычный 2 12" xfId="240" xr:uid="{00000000-0005-0000-0000-0000F0000000}"/>
    <cellStyle name="Обычный 2 13" xfId="241" xr:uid="{00000000-0005-0000-0000-0000F1000000}"/>
    <cellStyle name="Обычный 2 14" xfId="242" xr:uid="{00000000-0005-0000-0000-0000F2000000}"/>
    <cellStyle name="Обычный 2 15" xfId="243" xr:uid="{00000000-0005-0000-0000-0000F3000000}"/>
    <cellStyle name="Обычный 2 16" xfId="244" xr:uid="{00000000-0005-0000-0000-0000F4000000}"/>
    <cellStyle name="Обычный 2 2" xfId="245" xr:uid="{00000000-0005-0000-0000-0000F5000000}"/>
    <cellStyle name="Обычный 2 2 2" xfId="246" xr:uid="{00000000-0005-0000-0000-0000F6000000}"/>
    <cellStyle name="Обычный 2 2 3" xfId="247" xr:uid="{00000000-0005-0000-0000-0000F7000000}"/>
    <cellStyle name="Обычный 2 2_Расшифровка прочих" xfId="248" xr:uid="{00000000-0005-0000-0000-0000F8000000}"/>
    <cellStyle name="Обычный 2 3" xfId="249" xr:uid="{00000000-0005-0000-0000-0000F9000000}"/>
    <cellStyle name="Обычный 2 4" xfId="250" xr:uid="{00000000-0005-0000-0000-0000FA000000}"/>
    <cellStyle name="Обычный 2 5" xfId="251" xr:uid="{00000000-0005-0000-0000-0000FB000000}"/>
    <cellStyle name="Обычный 2 6" xfId="252" xr:uid="{00000000-0005-0000-0000-0000FC000000}"/>
    <cellStyle name="Обычный 2 7" xfId="253" xr:uid="{00000000-0005-0000-0000-0000FD000000}"/>
    <cellStyle name="Обычный 2 8" xfId="254" xr:uid="{00000000-0005-0000-0000-0000FE000000}"/>
    <cellStyle name="Обычный 2 9" xfId="255" xr:uid="{00000000-0005-0000-0000-0000FF000000}"/>
    <cellStyle name="Обычный 2_2604-2010" xfId="256" xr:uid="{00000000-0005-0000-0000-000000010000}"/>
    <cellStyle name="Обычный 3" xfId="257" xr:uid="{00000000-0005-0000-0000-000001010000}"/>
    <cellStyle name="Обычный 3 10" xfId="258" xr:uid="{00000000-0005-0000-0000-000002010000}"/>
    <cellStyle name="Обычный 3 11" xfId="259" xr:uid="{00000000-0005-0000-0000-000003010000}"/>
    <cellStyle name="Обычный 3 12" xfId="260" xr:uid="{00000000-0005-0000-0000-000004010000}"/>
    <cellStyle name="Обычный 3 13" xfId="261" xr:uid="{00000000-0005-0000-0000-000005010000}"/>
    <cellStyle name="Обычный 3 14" xfId="262" xr:uid="{00000000-0005-0000-0000-000006010000}"/>
    <cellStyle name="Обычный 3 2" xfId="263" xr:uid="{00000000-0005-0000-0000-000007010000}"/>
    <cellStyle name="Обычный 3 3" xfId="264" xr:uid="{00000000-0005-0000-0000-000008010000}"/>
    <cellStyle name="Обычный 3 4" xfId="265" xr:uid="{00000000-0005-0000-0000-000009010000}"/>
    <cellStyle name="Обычный 3 5" xfId="266" xr:uid="{00000000-0005-0000-0000-00000A010000}"/>
    <cellStyle name="Обычный 3 6" xfId="267" xr:uid="{00000000-0005-0000-0000-00000B010000}"/>
    <cellStyle name="Обычный 3 7" xfId="268" xr:uid="{00000000-0005-0000-0000-00000C010000}"/>
    <cellStyle name="Обычный 3 8" xfId="269" xr:uid="{00000000-0005-0000-0000-00000D010000}"/>
    <cellStyle name="Обычный 3 9" xfId="270" xr:uid="{00000000-0005-0000-0000-00000E010000}"/>
    <cellStyle name="Обычный 3_Дефицит_7 млрд_0608_бс" xfId="271" xr:uid="{00000000-0005-0000-0000-00000F010000}"/>
    <cellStyle name="Обычный 4" xfId="272" xr:uid="{00000000-0005-0000-0000-000010010000}"/>
    <cellStyle name="Обычный 5" xfId="273" xr:uid="{00000000-0005-0000-0000-000011010000}"/>
    <cellStyle name="Обычный 5 2" xfId="274" xr:uid="{00000000-0005-0000-0000-000012010000}"/>
    <cellStyle name="Обычный 6" xfId="275" xr:uid="{00000000-0005-0000-0000-000013010000}"/>
    <cellStyle name="Обычный 6 2" xfId="276" xr:uid="{00000000-0005-0000-0000-000014010000}"/>
    <cellStyle name="Обычный 6 3" xfId="277" xr:uid="{00000000-0005-0000-0000-000015010000}"/>
    <cellStyle name="Обычный 6 4" xfId="278" xr:uid="{00000000-0005-0000-0000-000016010000}"/>
    <cellStyle name="Обычный 6_Дефицит_7 млрд_0608_бс" xfId="279" xr:uid="{00000000-0005-0000-0000-000017010000}"/>
    <cellStyle name="Обычный 7" xfId="280" xr:uid="{00000000-0005-0000-0000-000018010000}"/>
    <cellStyle name="Обычный 7 2" xfId="281" xr:uid="{00000000-0005-0000-0000-000019010000}"/>
    <cellStyle name="Обычный 8" xfId="282" xr:uid="{00000000-0005-0000-0000-00001A010000}"/>
    <cellStyle name="Обычный 9" xfId="283" xr:uid="{00000000-0005-0000-0000-00001B010000}"/>
    <cellStyle name="Обычный 9 2" xfId="284" xr:uid="{00000000-0005-0000-0000-00001C010000}"/>
    <cellStyle name="Обычный_Таб до пояснюв" xfId="285" xr:uid="{00000000-0005-0000-0000-00001D010000}"/>
    <cellStyle name="Плохой 2" xfId="286" xr:uid="{00000000-0005-0000-0000-00001E010000}"/>
    <cellStyle name="Плохой 3" xfId="287" xr:uid="{00000000-0005-0000-0000-00001F010000}"/>
    <cellStyle name="Пояснение 2" xfId="288" xr:uid="{00000000-0005-0000-0000-000020010000}"/>
    <cellStyle name="Пояснение 3" xfId="289" xr:uid="{00000000-0005-0000-0000-000021010000}"/>
    <cellStyle name="Примечание 2" xfId="290" xr:uid="{00000000-0005-0000-0000-000022010000}"/>
    <cellStyle name="Примечание 3" xfId="291" xr:uid="{00000000-0005-0000-0000-000023010000}"/>
    <cellStyle name="Процентный" xfId="292" builtinId="5"/>
    <cellStyle name="Процентный 2" xfId="293" xr:uid="{00000000-0005-0000-0000-000025010000}"/>
    <cellStyle name="Процентный 2 10" xfId="294" xr:uid="{00000000-0005-0000-0000-000026010000}"/>
    <cellStyle name="Процентный 2 11" xfId="295" xr:uid="{00000000-0005-0000-0000-000027010000}"/>
    <cellStyle name="Процентный 2 12" xfId="296" xr:uid="{00000000-0005-0000-0000-000028010000}"/>
    <cellStyle name="Процентный 2 13" xfId="297" xr:uid="{00000000-0005-0000-0000-000029010000}"/>
    <cellStyle name="Процентный 2 14" xfId="298" xr:uid="{00000000-0005-0000-0000-00002A010000}"/>
    <cellStyle name="Процентный 2 15" xfId="299" xr:uid="{00000000-0005-0000-0000-00002B010000}"/>
    <cellStyle name="Процентный 2 16" xfId="300" xr:uid="{00000000-0005-0000-0000-00002C010000}"/>
    <cellStyle name="Процентный 2 2" xfId="301" xr:uid="{00000000-0005-0000-0000-00002D010000}"/>
    <cellStyle name="Процентный 2 3" xfId="302" xr:uid="{00000000-0005-0000-0000-00002E010000}"/>
    <cellStyle name="Процентный 2 4" xfId="303" xr:uid="{00000000-0005-0000-0000-00002F010000}"/>
    <cellStyle name="Процентный 2 5" xfId="304" xr:uid="{00000000-0005-0000-0000-000030010000}"/>
    <cellStyle name="Процентный 2 6" xfId="305" xr:uid="{00000000-0005-0000-0000-000031010000}"/>
    <cellStyle name="Процентный 2 7" xfId="306" xr:uid="{00000000-0005-0000-0000-000032010000}"/>
    <cellStyle name="Процентный 2 8" xfId="307" xr:uid="{00000000-0005-0000-0000-000033010000}"/>
    <cellStyle name="Процентный 2 9" xfId="308" xr:uid="{00000000-0005-0000-0000-000034010000}"/>
    <cellStyle name="Процентный 3" xfId="309" xr:uid="{00000000-0005-0000-0000-000035010000}"/>
    <cellStyle name="Процентный 4" xfId="310" xr:uid="{00000000-0005-0000-0000-000036010000}"/>
    <cellStyle name="Процентный 4 2" xfId="311" xr:uid="{00000000-0005-0000-0000-000037010000}"/>
    <cellStyle name="Связанная ячейка 2" xfId="312" xr:uid="{00000000-0005-0000-0000-000038010000}"/>
    <cellStyle name="Связанная ячейка 3" xfId="313" xr:uid="{00000000-0005-0000-0000-000039010000}"/>
    <cellStyle name="Стиль 1" xfId="314" xr:uid="{00000000-0005-0000-0000-00003A010000}"/>
    <cellStyle name="Стиль 1 2" xfId="315" xr:uid="{00000000-0005-0000-0000-00003B010000}"/>
    <cellStyle name="Стиль 1 3" xfId="316" xr:uid="{00000000-0005-0000-0000-00003C010000}"/>
    <cellStyle name="Стиль 1 4" xfId="317" xr:uid="{00000000-0005-0000-0000-00003D010000}"/>
    <cellStyle name="Стиль 1 5" xfId="318" xr:uid="{00000000-0005-0000-0000-00003E010000}"/>
    <cellStyle name="Стиль 1 6" xfId="319" xr:uid="{00000000-0005-0000-0000-00003F010000}"/>
    <cellStyle name="Стиль 1 7" xfId="320" xr:uid="{00000000-0005-0000-0000-000040010000}"/>
    <cellStyle name="Текст предупреждения 2" xfId="321" xr:uid="{00000000-0005-0000-0000-000041010000}"/>
    <cellStyle name="Текст предупреждения 3" xfId="322" xr:uid="{00000000-0005-0000-0000-000042010000}"/>
    <cellStyle name="Тысячи [0]_1.62" xfId="323" xr:uid="{00000000-0005-0000-0000-000043010000}"/>
    <cellStyle name="Тысячи_1.62" xfId="324" xr:uid="{00000000-0005-0000-0000-000044010000}"/>
    <cellStyle name="Финансовый 2" xfId="325" xr:uid="{00000000-0005-0000-0000-000045010000}"/>
    <cellStyle name="Финансовый 2 10" xfId="326" xr:uid="{00000000-0005-0000-0000-000046010000}"/>
    <cellStyle name="Финансовый 2 11" xfId="327" xr:uid="{00000000-0005-0000-0000-000047010000}"/>
    <cellStyle name="Финансовый 2 12" xfId="328" xr:uid="{00000000-0005-0000-0000-000048010000}"/>
    <cellStyle name="Финансовый 2 13" xfId="329" xr:uid="{00000000-0005-0000-0000-000049010000}"/>
    <cellStyle name="Финансовый 2 14" xfId="330" xr:uid="{00000000-0005-0000-0000-00004A010000}"/>
    <cellStyle name="Финансовый 2 15" xfId="331" xr:uid="{00000000-0005-0000-0000-00004B010000}"/>
    <cellStyle name="Финансовый 2 16" xfId="332" xr:uid="{00000000-0005-0000-0000-00004C010000}"/>
    <cellStyle name="Финансовый 2 17" xfId="333" xr:uid="{00000000-0005-0000-0000-00004D010000}"/>
    <cellStyle name="Финансовый 2 2" xfId="334" xr:uid="{00000000-0005-0000-0000-00004E010000}"/>
    <cellStyle name="Финансовый 2 3" xfId="335" xr:uid="{00000000-0005-0000-0000-00004F010000}"/>
    <cellStyle name="Финансовый 2 4" xfId="336" xr:uid="{00000000-0005-0000-0000-000050010000}"/>
    <cellStyle name="Финансовый 2 5" xfId="337" xr:uid="{00000000-0005-0000-0000-000051010000}"/>
    <cellStyle name="Финансовый 2 6" xfId="338" xr:uid="{00000000-0005-0000-0000-000052010000}"/>
    <cellStyle name="Финансовый 2 7" xfId="339" xr:uid="{00000000-0005-0000-0000-000053010000}"/>
    <cellStyle name="Финансовый 2 8" xfId="340" xr:uid="{00000000-0005-0000-0000-000054010000}"/>
    <cellStyle name="Финансовый 2 9" xfId="341" xr:uid="{00000000-0005-0000-0000-000055010000}"/>
    <cellStyle name="Финансовый 3" xfId="342" xr:uid="{00000000-0005-0000-0000-000056010000}"/>
    <cellStyle name="Финансовый 3 2" xfId="343" xr:uid="{00000000-0005-0000-0000-000057010000}"/>
    <cellStyle name="Финансовый 4" xfId="344" xr:uid="{00000000-0005-0000-0000-000058010000}"/>
    <cellStyle name="Финансовый 4 2" xfId="345" xr:uid="{00000000-0005-0000-0000-000059010000}"/>
    <cellStyle name="Финансовый 4 3" xfId="346" xr:uid="{00000000-0005-0000-0000-00005A010000}"/>
    <cellStyle name="Финансовый 5" xfId="347" xr:uid="{00000000-0005-0000-0000-00005B010000}"/>
    <cellStyle name="Финансовый 6" xfId="348" xr:uid="{00000000-0005-0000-0000-00005C010000}"/>
    <cellStyle name="Финансовый 7" xfId="349" xr:uid="{00000000-0005-0000-0000-00005D010000}"/>
    <cellStyle name="Хороший 2" xfId="350" xr:uid="{00000000-0005-0000-0000-00005E010000}"/>
    <cellStyle name="Хороший 3" xfId="351" xr:uid="{00000000-0005-0000-0000-00005F010000}"/>
    <cellStyle name="числовой" xfId="352" xr:uid="{00000000-0005-0000-0000-000060010000}"/>
    <cellStyle name="Ю" xfId="353" xr:uid="{00000000-0005-0000-0000-000061010000}"/>
    <cellStyle name="Ю-FreeSet_10" xfId="354" xr:uid="{00000000-0005-0000-0000-000062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H57"/>
  <sheetViews>
    <sheetView topLeftCell="A43" zoomScale="115" zoomScaleNormal="115" zoomScaleSheetLayoutView="75" workbookViewId="0">
      <selection activeCell="F36" sqref="F36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93"/>
      <c r="B1" s="393"/>
      <c r="C1" s="2"/>
      <c r="D1" s="2"/>
      <c r="E1" s="2"/>
      <c r="F1" s="2"/>
      <c r="G1" s="2"/>
      <c r="H1" s="2"/>
    </row>
    <row r="2" spans="1:8" ht="30" customHeight="1">
      <c r="A2" s="386" t="s">
        <v>171</v>
      </c>
      <c r="B2" s="386"/>
      <c r="C2" s="386"/>
      <c r="D2" s="386"/>
      <c r="E2" s="386"/>
      <c r="F2" s="386"/>
      <c r="G2" s="386"/>
      <c r="H2" s="386"/>
    </row>
    <row r="3" spans="1:8" ht="24.75" customHeight="1">
      <c r="A3" s="386" t="s">
        <v>490</v>
      </c>
      <c r="B3" s="386"/>
      <c r="C3" s="386"/>
      <c r="D3" s="386"/>
      <c r="E3" s="386"/>
      <c r="F3" s="386"/>
      <c r="G3" s="386"/>
      <c r="H3" s="386"/>
    </row>
    <row r="4" spans="1:8" ht="18.75">
      <c r="A4" s="386" t="s">
        <v>529</v>
      </c>
      <c r="B4" s="386"/>
      <c r="C4" s="386"/>
      <c r="D4" s="386"/>
      <c r="E4" s="386"/>
      <c r="F4" s="386"/>
      <c r="G4" s="386"/>
      <c r="H4" s="386"/>
    </row>
    <row r="5" spans="1:8" ht="15">
      <c r="A5" s="385" t="s">
        <v>292</v>
      </c>
      <c r="B5" s="385"/>
      <c r="C5" s="385"/>
      <c r="D5" s="385"/>
      <c r="E5" s="385"/>
      <c r="F5" s="385"/>
      <c r="G5" s="385"/>
      <c r="H5" s="385"/>
    </row>
    <row r="6" spans="1:8" ht="10.5" customHeight="1">
      <c r="A6" s="10"/>
      <c r="B6" s="10"/>
      <c r="C6" s="10"/>
      <c r="D6" s="10"/>
      <c r="E6" s="10"/>
      <c r="F6" s="10"/>
      <c r="G6" s="10"/>
      <c r="H6" s="10"/>
    </row>
    <row r="7" spans="1:8" ht="18.75">
      <c r="A7" s="386" t="s">
        <v>150</v>
      </c>
      <c r="B7" s="386"/>
      <c r="C7" s="386"/>
      <c r="D7" s="386"/>
      <c r="E7" s="386"/>
      <c r="F7" s="386"/>
      <c r="G7" s="386"/>
      <c r="H7" s="386"/>
    </row>
    <row r="8" spans="1:8" ht="10.5" customHeight="1">
      <c r="A8" s="2"/>
      <c r="B8" s="21"/>
      <c r="C8" s="21"/>
      <c r="D8" s="21"/>
      <c r="E8" s="21"/>
      <c r="F8" s="21"/>
      <c r="G8" s="21"/>
      <c r="H8" s="21"/>
    </row>
    <row r="9" spans="1:8" ht="57.75" customHeight="1">
      <c r="A9" s="387" t="s">
        <v>203</v>
      </c>
      <c r="B9" s="388" t="s">
        <v>15</v>
      </c>
      <c r="C9" s="390" t="s">
        <v>479</v>
      </c>
      <c r="D9" s="390"/>
      <c r="E9" s="389" t="s">
        <v>530</v>
      </c>
      <c r="F9" s="389"/>
      <c r="G9" s="389"/>
      <c r="H9" s="389"/>
    </row>
    <row r="10" spans="1:8" ht="75" customHeight="1">
      <c r="A10" s="387"/>
      <c r="B10" s="388"/>
      <c r="C10" s="334" t="s">
        <v>527</v>
      </c>
      <c r="D10" s="334" t="s">
        <v>528</v>
      </c>
      <c r="E10" s="46" t="s">
        <v>531</v>
      </c>
      <c r="F10" s="46" t="s">
        <v>532</v>
      </c>
      <c r="G10" s="46" t="s">
        <v>198</v>
      </c>
      <c r="H10" s="46" t="s">
        <v>199</v>
      </c>
    </row>
    <row r="11" spans="1:8" ht="14.25" customHeight="1">
      <c r="A11" s="346">
        <v>1</v>
      </c>
      <c r="B11" s="333">
        <v>2</v>
      </c>
      <c r="C11" s="346">
        <v>3</v>
      </c>
      <c r="D11" s="346">
        <v>4</v>
      </c>
      <c r="E11" s="346">
        <v>5</v>
      </c>
      <c r="F11" s="333">
        <v>6</v>
      </c>
      <c r="G11" s="346">
        <v>7</v>
      </c>
      <c r="H11" s="333">
        <v>8</v>
      </c>
    </row>
    <row r="12" spans="1:8" ht="34.5" customHeight="1">
      <c r="A12" s="394" t="s">
        <v>83</v>
      </c>
      <c r="B12" s="394"/>
      <c r="C12" s="394"/>
      <c r="D12" s="394"/>
      <c r="E12" s="394"/>
      <c r="F12" s="394"/>
      <c r="G12" s="394"/>
      <c r="H12" s="394"/>
    </row>
    <row r="13" spans="1:8" ht="46.5" customHeight="1">
      <c r="A13" s="57" t="s">
        <v>151</v>
      </c>
      <c r="B13" s="333">
        <f>'1. Фін результат'!B7</f>
        <v>1000</v>
      </c>
      <c r="C13" s="78">
        <f>'1. Фін результат'!C7</f>
        <v>11320</v>
      </c>
      <c r="D13" s="78">
        <f>'1. Фін результат'!D7</f>
        <v>12523</v>
      </c>
      <c r="E13" s="78">
        <f>'1. Фін результат'!E7</f>
        <v>3770</v>
      </c>
      <c r="F13" s="78">
        <f>'1. Фін результат'!F7</f>
        <v>3857</v>
      </c>
      <c r="G13" s="78">
        <f>F13-E13</f>
        <v>87</v>
      </c>
      <c r="H13" s="79">
        <f t="shared" ref="H13:H25" si="0">F13/E13*100</f>
        <v>102.30769230769229</v>
      </c>
    </row>
    <row r="14" spans="1:8" ht="40.5" customHeight="1">
      <c r="A14" s="57" t="s">
        <v>131</v>
      </c>
      <c r="B14" s="333">
        <f>'1. Фін результат'!B8</f>
        <v>1010</v>
      </c>
      <c r="C14" s="78">
        <v>-3684</v>
      </c>
      <c r="D14" s="78">
        <f>'1. Фін результат'!D8</f>
        <v>-10899</v>
      </c>
      <c r="E14" s="78">
        <f>'1. Фін результат'!E8</f>
        <v>-3279</v>
      </c>
      <c r="F14" s="78">
        <f>'1. Фін результат'!F8</f>
        <v>-3361</v>
      </c>
      <c r="G14" s="78">
        <f t="shared" ref="G14:G25" si="1">F14-E14</f>
        <v>-82</v>
      </c>
      <c r="H14" s="79">
        <f t="shared" si="0"/>
        <v>102.50076242756938</v>
      </c>
    </row>
    <row r="15" spans="1:8" ht="32.25" customHeight="1">
      <c r="A15" s="58" t="s">
        <v>188</v>
      </c>
      <c r="B15" s="333">
        <f>'1. Фін результат'!B17</f>
        <v>1020</v>
      </c>
      <c r="C15" s="207">
        <f>'1. Фін результат'!C17</f>
        <v>1287</v>
      </c>
      <c r="D15" s="207">
        <f>'1. Фін результат'!D17</f>
        <v>1624</v>
      </c>
      <c r="E15" s="207">
        <f>'1. Фін результат'!E17</f>
        <v>491</v>
      </c>
      <c r="F15" s="207">
        <f>'1. Фін результат'!F17</f>
        <v>496</v>
      </c>
      <c r="G15" s="207">
        <f t="shared" si="1"/>
        <v>5</v>
      </c>
      <c r="H15" s="79">
        <f t="shared" si="0"/>
        <v>101.01832993890021</v>
      </c>
    </row>
    <row r="16" spans="1:8" ht="27.75" customHeight="1">
      <c r="A16" s="57" t="s">
        <v>108</v>
      </c>
      <c r="B16" s="333">
        <f>'1. Фін результат'!B21</f>
        <v>1040</v>
      </c>
      <c r="C16" s="78">
        <f>'1. Фін результат'!C21</f>
        <v>0</v>
      </c>
      <c r="D16" s="78">
        <f>'1. Фін результат'!D21</f>
        <v>0</v>
      </c>
      <c r="E16" s="78">
        <f>'1. Фін результат'!E21</f>
        <v>0</v>
      </c>
      <c r="F16" s="78">
        <f>'1. Фін результат'!F21</f>
        <v>0</v>
      </c>
      <c r="G16" s="78">
        <f t="shared" si="1"/>
        <v>0</v>
      </c>
      <c r="H16" s="79" t="e">
        <f t="shared" si="0"/>
        <v>#DIV/0!</v>
      </c>
    </row>
    <row r="17" spans="1:8" ht="25.5" customHeight="1">
      <c r="A17" s="57" t="s">
        <v>105</v>
      </c>
      <c r="B17" s="333">
        <f>'1. Фін результат'!B44</f>
        <v>1070</v>
      </c>
      <c r="C17" s="78">
        <f>'1. Фін результат'!C44</f>
        <v>-1339</v>
      </c>
      <c r="D17" s="78">
        <f>'1. Фін результат'!D44</f>
        <v>-1586</v>
      </c>
      <c r="E17" s="78">
        <f>'1. Фін результат'!E44</f>
        <v>-491</v>
      </c>
      <c r="F17" s="78">
        <f>'1. Фін результат'!F44</f>
        <v>-492</v>
      </c>
      <c r="G17" s="78">
        <f t="shared" si="1"/>
        <v>-1</v>
      </c>
      <c r="H17" s="79">
        <f t="shared" si="0"/>
        <v>100.20366598778003</v>
      </c>
    </row>
    <row r="18" spans="1:8" ht="26.25" customHeight="1">
      <c r="A18" s="57" t="s">
        <v>109</v>
      </c>
      <c r="B18" s="333">
        <f>'1. Фін результат'!B75</f>
        <v>1300</v>
      </c>
      <c r="C18" s="78">
        <f>'1. Фін результат'!C75</f>
        <v>0</v>
      </c>
      <c r="D18" s="78">
        <f>'1. Фін результат'!D75</f>
        <v>0</v>
      </c>
      <c r="E18" s="78">
        <f>'1. Фін результат'!E75</f>
        <v>0</v>
      </c>
      <c r="F18" s="78">
        <f>'1. Фін результат'!F75</f>
        <v>0</v>
      </c>
      <c r="G18" s="78">
        <f t="shared" si="1"/>
        <v>0</v>
      </c>
      <c r="H18" s="79" t="e">
        <f t="shared" si="0"/>
        <v>#DIV/0!</v>
      </c>
    </row>
    <row r="19" spans="1:8" ht="47.25" customHeight="1">
      <c r="A19" s="338" t="s">
        <v>2</v>
      </c>
      <c r="B19" s="333">
        <f>'1. Фін результат'!B58</f>
        <v>1100</v>
      </c>
      <c r="C19" s="207">
        <f>'1. Фін результат'!C58</f>
        <v>-52</v>
      </c>
      <c r="D19" s="207">
        <f>'1. Фін результат'!D58</f>
        <v>38</v>
      </c>
      <c r="E19" s="207">
        <f>'1. Фін результат'!E58</f>
        <v>0</v>
      </c>
      <c r="F19" s="207">
        <f>'1. Фін результат'!F58</f>
        <v>4</v>
      </c>
      <c r="G19" s="207">
        <f t="shared" si="1"/>
        <v>4</v>
      </c>
      <c r="H19" s="79" t="e">
        <f t="shared" si="0"/>
        <v>#DIV/0!</v>
      </c>
    </row>
    <row r="20" spans="1:8" ht="43.5" customHeight="1">
      <c r="A20" s="60" t="s">
        <v>110</v>
      </c>
      <c r="B20" s="333">
        <f>'1. Фін результат'!B76</f>
        <v>1310</v>
      </c>
      <c r="C20" s="78">
        <f>'1. Фін результат'!C76</f>
        <v>0</v>
      </c>
      <c r="D20" s="78">
        <f>'1. Фін результат'!D76</f>
        <v>0</v>
      </c>
      <c r="E20" s="78">
        <f>'1. Фін результат'!E76</f>
        <v>0</v>
      </c>
      <c r="F20" s="78">
        <f>'1. Фін результат'!F76</f>
        <v>0</v>
      </c>
      <c r="G20" s="78">
        <f t="shared" si="1"/>
        <v>0</v>
      </c>
      <c r="H20" s="79" t="e">
        <f t="shared" si="0"/>
        <v>#DIV/0!</v>
      </c>
    </row>
    <row r="21" spans="1:8" ht="30.75" customHeight="1">
      <c r="A21" s="57" t="s">
        <v>168</v>
      </c>
      <c r="B21" s="333">
        <f>'1. Фін результат'!B77</f>
        <v>1320</v>
      </c>
      <c r="C21" s="78">
        <f>'1. Фін результат'!C77</f>
        <v>0</v>
      </c>
      <c r="D21" s="78">
        <f>'1. Фін результат'!D77</f>
        <v>0</v>
      </c>
      <c r="E21" s="78">
        <f>'1. Фін результат'!E77</f>
        <v>0</v>
      </c>
      <c r="F21" s="78">
        <f>'1. Фін результат'!F77</f>
        <v>0</v>
      </c>
      <c r="G21" s="78">
        <f t="shared" si="1"/>
        <v>0</v>
      </c>
      <c r="H21" s="79" t="e">
        <f t="shared" si="0"/>
        <v>#DIV/0!</v>
      </c>
    </row>
    <row r="22" spans="1:8" ht="29.25" customHeight="1">
      <c r="A22" s="59" t="s">
        <v>82</v>
      </c>
      <c r="B22" s="333">
        <f>'1. Фін результат'!B67</f>
        <v>1170</v>
      </c>
      <c r="C22" s="207">
        <f>'1. Фін результат'!C67</f>
        <v>-52</v>
      </c>
      <c r="D22" s="207">
        <f>'1. Фін результат'!D67</f>
        <v>38</v>
      </c>
      <c r="E22" s="207">
        <f>'1. Фін результат'!E67</f>
        <v>0</v>
      </c>
      <c r="F22" s="207">
        <f>'1. Фін результат'!F67</f>
        <v>4</v>
      </c>
      <c r="G22" s="207">
        <f t="shared" si="1"/>
        <v>4</v>
      </c>
      <c r="H22" s="79" t="e">
        <f t="shared" si="0"/>
        <v>#DIV/0!</v>
      </c>
    </row>
    <row r="23" spans="1:8" ht="31.5" customHeight="1">
      <c r="A23" s="344" t="s">
        <v>106</v>
      </c>
      <c r="B23" s="333">
        <f>'1. Фін результат'!B68</f>
        <v>1180</v>
      </c>
      <c r="C23" s="78">
        <f>'1. Фін результат'!C68</f>
        <v>0</v>
      </c>
      <c r="D23" s="78">
        <f>'1. Фін результат'!D68</f>
        <v>-7</v>
      </c>
      <c r="E23" s="78">
        <f>'1. Фін результат'!E68</f>
        <v>0</v>
      </c>
      <c r="F23" s="78">
        <f>'1. Фін результат'!F68</f>
        <v>-1</v>
      </c>
      <c r="G23" s="78">
        <f t="shared" si="1"/>
        <v>-1</v>
      </c>
      <c r="H23" s="79" t="e">
        <f t="shared" si="0"/>
        <v>#DIV/0!</v>
      </c>
    </row>
    <row r="24" spans="1:8" ht="30.75" customHeight="1">
      <c r="A24" s="338" t="s">
        <v>165</v>
      </c>
      <c r="B24" s="333">
        <f>'1. Фін результат'!B70</f>
        <v>1200</v>
      </c>
      <c r="C24" s="207">
        <f>'1. Фін результат'!C70</f>
        <v>-52</v>
      </c>
      <c r="D24" s="207">
        <f>'1. Фін результат'!D70</f>
        <v>31</v>
      </c>
      <c r="E24" s="207">
        <f>'1. Фін результат'!E70</f>
        <v>0</v>
      </c>
      <c r="F24" s="207">
        <f>'1. Фін результат'!F70</f>
        <v>3</v>
      </c>
      <c r="G24" s="207">
        <f t="shared" si="1"/>
        <v>3</v>
      </c>
      <c r="H24" s="79" t="e">
        <f t="shared" si="0"/>
        <v>#DIV/0!</v>
      </c>
    </row>
    <row r="25" spans="1:8" ht="30.75" customHeight="1">
      <c r="A25" s="60" t="s">
        <v>166</v>
      </c>
      <c r="B25" s="333">
        <v>5010</v>
      </c>
      <c r="C25" s="281">
        <f>' V. Коефіцієнти'!D8</f>
        <v>-4.5936395759717313E-3</v>
      </c>
      <c r="D25" s="281">
        <f>' V. Коефіцієнти'!E8</f>
        <v>2.4754451808672042E-3</v>
      </c>
      <c r="E25" s="281">
        <f>' V. Коефіцієнти'!F8</f>
        <v>0</v>
      </c>
      <c r="F25" s="281">
        <f>' V. Коефіцієнти'!G8</f>
        <v>7.7780658542909E-4</v>
      </c>
      <c r="G25" s="78">
        <f t="shared" si="1"/>
        <v>7.7780658542909E-4</v>
      </c>
      <c r="H25" s="79" t="e">
        <f t="shared" si="0"/>
        <v>#DIV/0!</v>
      </c>
    </row>
    <row r="26" spans="1:8" ht="0.75" hidden="1" customHeight="1">
      <c r="A26" s="71"/>
      <c r="B26" s="348"/>
      <c r="C26" s="345"/>
      <c r="D26" s="345"/>
      <c r="E26" s="345"/>
      <c r="F26" s="391" t="s">
        <v>172</v>
      </c>
      <c r="G26" s="391"/>
      <c r="H26" s="392"/>
    </row>
    <row r="27" spans="1:8" ht="30" customHeight="1">
      <c r="A27" s="381" t="s">
        <v>119</v>
      </c>
      <c r="B27" s="382"/>
      <c r="C27" s="382"/>
      <c r="D27" s="382"/>
      <c r="E27" s="382"/>
      <c r="F27" s="382"/>
      <c r="G27" s="382"/>
      <c r="H27" s="383"/>
    </row>
    <row r="28" spans="1:8" ht="39.75" customHeight="1">
      <c r="A28" s="60" t="s">
        <v>189</v>
      </c>
      <c r="B28" s="333">
        <f>'ІІ. Розр. з бюджетом'!B16</f>
        <v>2100</v>
      </c>
      <c r="C28" s="78"/>
      <c r="D28" s="78">
        <f>'ІІ. Розр. з бюджетом'!D16</f>
        <v>-4.7</v>
      </c>
      <c r="E28" s="78">
        <f>'ІІ. Розр. з бюджетом'!E16</f>
        <v>0</v>
      </c>
      <c r="F28" s="78">
        <f>'ІІ. Розр. з бюджетом'!F16</f>
        <v>-0.5</v>
      </c>
      <c r="G28" s="78">
        <f t="shared" ref="G28:G33" si="2">F28-E28</f>
        <v>-0.5</v>
      </c>
      <c r="H28" s="79" t="e">
        <f t="shared" ref="H28:H33" si="3">F28/E28*100</f>
        <v>#DIV/0!</v>
      </c>
    </row>
    <row r="29" spans="1:8" ht="31.5" customHeight="1">
      <c r="A29" s="35" t="s">
        <v>118</v>
      </c>
      <c r="B29" s="333">
        <f>'ІІ. Розр. з бюджетом'!B17</f>
        <v>2110</v>
      </c>
      <c r="C29" s="78">
        <f>'ІІ. Розр. з бюджетом'!C17</f>
        <v>0</v>
      </c>
      <c r="D29" s="78">
        <f>'ІІ. Розр. з бюджетом'!D17</f>
        <v>-7</v>
      </c>
      <c r="E29" s="78">
        <f>'ІІ. Розр. з бюджетом'!E17</f>
        <v>0</v>
      </c>
      <c r="F29" s="78">
        <f>'ІІ. Розр. з бюджетом'!F17</f>
        <v>-1</v>
      </c>
      <c r="G29" s="78">
        <f t="shared" si="2"/>
        <v>-1</v>
      </c>
      <c r="H29" s="79" t="e">
        <f t="shared" si="3"/>
        <v>#DIV/0!</v>
      </c>
    </row>
    <row r="30" spans="1:8" ht="46.5" customHeight="1">
      <c r="A30" s="35" t="s">
        <v>271</v>
      </c>
      <c r="B30" s="333" t="s">
        <v>228</v>
      </c>
      <c r="C30" s="78">
        <f>SUM('ІІ. Розр. з бюджетом'!C18,'ІІ. Розр. з бюджетом'!C19)</f>
        <v>-114</v>
      </c>
      <c r="D30" s="78">
        <f>SUM('ІІ. Розр. з бюджетом'!D18,'ІІ. Розр. з бюджетом'!D19)</f>
        <v>-135</v>
      </c>
      <c r="E30" s="78">
        <f>SUM('ІІ. Розр. з бюджетом'!E18,'ІІ. Розр. з бюджетом'!E19)</f>
        <v>-36</v>
      </c>
      <c r="F30" s="78">
        <f>SUM('ІІ. Розр. з бюджетом'!F18,'ІІ. Розр. з бюджетом'!F19)</f>
        <v>-44</v>
      </c>
      <c r="G30" s="78">
        <f t="shared" si="2"/>
        <v>-8</v>
      </c>
      <c r="H30" s="79">
        <f t="shared" si="3"/>
        <v>122.22222222222223</v>
      </c>
    </row>
    <row r="31" spans="1:8" ht="53.25" customHeight="1">
      <c r="A31" s="60" t="s">
        <v>256</v>
      </c>
      <c r="B31" s="333">
        <f>'ІІ. Розр. з бюджетом'!B20</f>
        <v>2140</v>
      </c>
      <c r="C31" s="78">
        <f>'ІІ. Розр. з бюджетом'!C20</f>
        <v>-182</v>
      </c>
      <c r="D31" s="78">
        <f>'ІІ. Розр. з бюджетом'!D20</f>
        <v>-251</v>
      </c>
      <c r="E31" s="78">
        <f>'ІІ. Розр. з бюджетом'!E20</f>
        <v>-63</v>
      </c>
      <c r="F31" s="78">
        <f>'ІІ. Розр. з бюджетом'!F20</f>
        <v>-81</v>
      </c>
      <c r="G31" s="78">
        <f t="shared" si="2"/>
        <v>-18</v>
      </c>
      <c r="H31" s="79">
        <f t="shared" si="3"/>
        <v>128.57142857142858</v>
      </c>
    </row>
    <row r="32" spans="1:8" ht="39" customHeight="1">
      <c r="A32" s="60" t="s">
        <v>74</v>
      </c>
      <c r="B32" s="333">
        <f>'ІІ. Розр. з бюджетом'!B30</f>
        <v>2150</v>
      </c>
      <c r="C32" s="78">
        <f>'ІІ. Розр. з бюджетом'!C30</f>
        <v>-190</v>
      </c>
      <c r="D32" s="78">
        <f>'ІІ. Розр. з бюджетом'!D30</f>
        <v>-214</v>
      </c>
      <c r="E32" s="78">
        <f>'ІІ. Розр. з бюджетом'!E30</f>
        <v>-72</v>
      </c>
      <c r="F32" s="78">
        <f>'ІІ. Розр. з бюджетом'!F30</f>
        <v>-74</v>
      </c>
      <c r="G32" s="78">
        <f t="shared" si="2"/>
        <v>-2</v>
      </c>
      <c r="H32" s="79">
        <f t="shared" si="3"/>
        <v>102.77777777777777</v>
      </c>
    </row>
    <row r="33" spans="1:8" ht="30" customHeight="1">
      <c r="A33" s="59" t="s">
        <v>190</v>
      </c>
      <c r="B33" s="333">
        <f>'ІІ. Розр. з бюджетом'!B31</f>
        <v>2200</v>
      </c>
      <c r="C33" s="207">
        <f>'ІІ. Розр. з бюджетом'!C31</f>
        <v>-486</v>
      </c>
      <c r="D33" s="207">
        <f>'ІІ. Розр. з бюджетом'!D31</f>
        <v>-611.70000000000005</v>
      </c>
      <c r="E33" s="207">
        <f>'ІІ. Розр. з бюджетом'!E31</f>
        <v>-171</v>
      </c>
      <c r="F33" s="207">
        <f>'ІІ. Розр. з бюджетом'!F31</f>
        <v>-200.5</v>
      </c>
      <c r="G33" s="207">
        <f t="shared" si="2"/>
        <v>-29.5</v>
      </c>
      <c r="H33" s="79">
        <f t="shared" si="3"/>
        <v>117.2514619883041</v>
      </c>
    </row>
    <row r="34" spans="1:8" ht="33" customHeight="1">
      <c r="A34" s="381" t="s">
        <v>117</v>
      </c>
      <c r="B34" s="382"/>
      <c r="C34" s="382"/>
      <c r="D34" s="382"/>
      <c r="E34" s="382"/>
      <c r="F34" s="382"/>
      <c r="G34" s="382"/>
      <c r="H34" s="383"/>
    </row>
    <row r="35" spans="1:8" ht="33.75" customHeight="1">
      <c r="A35" s="344" t="s">
        <v>111</v>
      </c>
      <c r="B35" s="346">
        <v>3600</v>
      </c>
      <c r="C35" s="78">
        <f>'ІІІ. Рух грош. коштів'!C70</f>
        <v>196.5</v>
      </c>
      <c r="D35" s="78">
        <f>'ІІІ. Рух грош. коштів'!D70</f>
        <v>182</v>
      </c>
      <c r="E35" s="78">
        <f>'ІІІ. Рух грош. коштів'!E70</f>
        <v>70</v>
      </c>
      <c r="F35" s="78">
        <f>'ІІІ. Рух грош. коштів'!F70</f>
        <v>379</v>
      </c>
      <c r="G35" s="78">
        <f>'[36]ІІІ. Рух грош. коштів'!F60</f>
        <v>0</v>
      </c>
      <c r="H35" s="79">
        <f>F35/E35*100</f>
        <v>541.42857142857144</v>
      </c>
    </row>
    <row r="36" spans="1:8" ht="27.75" customHeight="1">
      <c r="A36" s="344" t="s">
        <v>379</v>
      </c>
      <c r="B36" s="346">
        <v>3620</v>
      </c>
      <c r="C36" s="78">
        <f>'ІІІ. Рух грош. коштів'!C72</f>
        <v>227.5</v>
      </c>
      <c r="D36" s="78">
        <f>'ІІІ. Рух грош. коштів'!D72</f>
        <v>215</v>
      </c>
      <c r="E36" s="78">
        <f>'ІІІ. Рух грош. коштів'!E72</f>
        <v>78</v>
      </c>
      <c r="F36" s="78">
        <f>'ІІІ. Рух грош. коштів'!F72</f>
        <v>215</v>
      </c>
      <c r="G36" s="78">
        <f>'[36]ІІІ. Рух грош. коштів'!F62</f>
        <v>0</v>
      </c>
      <c r="H36" s="79">
        <f>F36/E36*100</f>
        <v>275.64102564102564</v>
      </c>
    </row>
    <row r="37" spans="1:8" ht="30.75" customHeight="1">
      <c r="A37" s="338" t="s">
        <v>30</v>
      </c>
      <c r="B37" s="346">
        <v>3630</v>
      </c>
      <c r="C37" s="207">
        <f>'ІІІ. Рух грош. коштів'!C73</f>
        <v>31</v>
      </c>
      <c r="D37" s="207">
        <f>'ІІІ. Рух грош. коштів'!D73</f>
        <v>33</v>
      </c>
      <c r="E37" s="207">
        <f>'ІІІ. Рух грош. коштів'!E73</f>
        <v>8</v>
      </c>
      <c r="F37" s="207">
        <f>'ІІІ. Рух грош. коштів'!F73</f>
        <v>-164</v>
      </c>
      <c r="G37" s="207">
        <f>'[36]ІІІ. Рух грош. коштів'!F63</f>
        <v>0</v>
      </c>
      <c r="H37" s="79">
        <f>F37/E37*100</f>
        <v>-2050</v>
      </c>
    </row>
    <row r="38" spans="1:8" ht="33" customHeight="1">
      <c r="A38" s="378" t="s">
        <v>156</v>
      </c>
      <c r="B38" s="379"/>
      <c r="C38" s="379"/>
      <c r="D38" s="379"/>
      <c r="E38" s="379"/>
      <c r="F38" s="379"/>
      <c r="G38" s="379"/>
      <c r="H38" s="379"/>
    </row>
    <row r="39" spans="1:8" ht="27.75" customHeight="1">
      <c r="A39" s="60" t="s">
        <v>155</v>
      </c>
      <c r="B39" s="346">
        <f>'IV. Кап. інвестиції'!B8</f>
        <v>4000</v>
      </c>
      <c r="C39" s="78">
        <f>'IV. Кап. інвестиції'!C8</f>
        <v>0</v>
      </c>
      <c r="D39" s="78">
        <f>'IV. Кап. інвестиції'!D8</f>
        <v>19</v>
      </c>
      <c r="E39" s="78">
        <f>'IV. Кап. інвестиції'!E8</f>
        <v>0</v>
      </c>
      <c r="F39" s="78">
        <f>'IV. Кап. інвестиції'!F8</f>
        <v>19</v>
      </c>
      <c r="G39" s="78">
        <f>F39-E39</f>
        <v>19</v>
      </c>
      <c r="H39" s="79" t="e">
        <f>F39/E39*100</f>
        <v>#DIV/0!</v>
      </c>
    </row>
    <row r="40" spans="1:8" ht="27" customHeight="1">
      <c r="A40" s="380" t="s">
        <v>159</v>
      </c>
      <c r="B40" s="380"/>
      <c r="C40" s="380"/>
      <c r="D40" s="380"/>
      <c r="E40" s="380"/>
      <c r="F40" s="380"/>
      <c r="G40" s="380"/>
      <c r="H40" s="380"/>
    </row>
    <row r="41" spans="1:8" ht="26.25" customHeight="1">
      <c r="A41" s="60" t="s">
        <v>129</v>
      </c>
      <c r="B41" s="346">
        <v>5000</v>
      </c>
      <c r="C41" s="281">
        <f>' V. Коефіцієнти'!D7</f>
        <v>-1.8611309949892626E-2</v>
      </c>
      <c r="D41" s="281">
        <f>' V. Коефіцієнти'!E7</f>
        <v>1.0873377762188706E-2</v>
      </c>
      <c r="E41" s="281">
        <f>' V. Коефіцієнти'!F7</f>
        <v>0</v>
      </c>
      <c r="F41" s="281">
        <f>' V. Коефіцієнти'!G7</f>
        <v>1.052262364082778E-3</v>
      </c>
      <c r="G41" s="78">
        <f>F41-E41</f>
        <v>1.052262364082778E-3</v>
      </c>
      <c r="H41" s="79" t="e">
        <f>F41/E41*100</f>
        <v>#DIV/0!</v>
      </c>
    </row>
    <row r="42" spans="1:8" ht="25.5" customHeight="1">
      <c r="A42" s="60" t="s">
        <v>167</v>
      </c>
      <c r="B42" s="346">
        <v>5100</v>
      </c>
      <c r="C42" s="281">
        <f>' V. Коефіцієнти'!D10</f>
        <v>27.212121212121211</v>
      </c>
      <c r="D42" s="281">
        <f>' V. Коефіцієнти'!E10</f>
        <v>20.125925925925927</v>
      </c>
      <c r="E42" s="281">
        <f>' V. Коефіцієнти'!F10</f>
        <v>29.933333333333334</v>
      </c>
      <c r="F42" s="281">
        <f>' V. Коефіцієнти'!G10</f>
        <v>20.125925925925927</v>
      </c>
      <c r="G42" s="78">
        <f t="shared" ref="G42:G43" si="4">F42-E42</f>
        <v>-9.8074074074074069</v>
      </c>
      <c r="H42" s="79">
        <f>F42/E42*100</f>
        <v>67.235832714674586</v>
      </c>
    </row>
    <row r="43" spans="1:8" ht="26.25" customHeight="1">
      <c r="A43" s="208" t="s">
        <v>378</v>
      </c>
      <c r="B43" s="351">
        <v>5120</v>
      </c>
      <c r="C43" s="281">
        <f>' V. Коефіцієнти'!D12</f>
        <v>0</v>
      </c>
      <c r="D43" s="281">
        <f>' V. Коефіцієнти'!E12</f>
        <v>0</v>
      </c>
      <c r="E43" s="281">
        <f>' V. Коефіцієнти'!F12</f>
        <v>0</v>
      </c>
      <c r="F43" s="281">
        <f>' V. Коефіцієнти'!G12</f>
        <v>0</v>
      </c>
      <c r="G43" s="78">
        <f t="shared" si="4"/>
        <v>0</v>
      </c>
      <c r="H43" s="79" t="e">
        <f>F43/E43*100</f>
        <v>#DIV/0!</v>
      </c>
    </row>
    <row r="44" spans="1:8" ht="31.5" customHeight="1">
      <c r="A44" s="381" t="s">
        <v>158</v>
      </c>
      <c r="B44" s="382"/>
      <c r="C44" s="382"/>
      <c r="D44" s="382"/>
      <c r="E44" s="382"/>
      <c r="F44" s="382"/>
      <c r="G44" s="382"/>
      <c r="H44" s="383"/>
    </row>
    <row r="45" spans="1:8" ht="31.5" customHeight="1">
      <c r="A45" s="60" t="s">
        <v>112</v>
      </c>
      <c r="B45" s="646">
        <v>6000</v>
      </c>
      <c r="C45" s="647">
        <v>1612</v>
      </c>
      <c r="D45" s="359">
        <v>1623.2</v>
      </c>
      <c r="E45" s="359">
        <v>1598</v>
      </c>
      <c r="F45" s="359">
        <v>1623.2</v>
      </c>
      <c r="G45" s="368">
        <f t="shared" ref="G45:G54" si="5">F45-E45</f>
        <v>25.200000000000045</v>
      </c>
      <c r="H45" s="79">
        <f>F45/E45*100</f>
        <v>101.57697121401752</v>
      </c>
    </row>
    <row r="46" spans="1:8" ht="26.25" customHeight="1">
      <c r="A46" s="60" t="s">
        <v>113</v>
      </c>
      <c r="B46" s="646">
        <v>6010</v>
      </c>
      <c r="C46" s="647">
        <v>1182</v>
      </c>
      <c r="D46" s="359">
        <v>1227.8</v>
      </c>
      <c r="E46" s="359">
        <v>1094</v>
      </c>
      <c r="F46" s="359">
        <v>1227.8</v>
      </c>
      <c r="G46" s="368">
        <f t="shared" si="5"/>
        <v>133.79999999999995</v>
      </c>
      <c r="H46" s="79">
        <f t="shared" ref="H46:H54" si="6">F46/E46*100</f>
        <v>112.23034734917732</v>
      </c>
    </row>
    <row r="47" spans="1:8" ht="20.25" customHeight="1">
      <c r="A47" s="84" t="s">
        <v>193</v>
      </c>
      <c r="B47" s="646">
        <v>6020</v>
      </c>
      <c r="C47" s="648">
        <v>228</v>
      </c>
      <c r="D47" s="649">
        <v>215</v>
      </c>
      <c r="E47" s="649">
        <v>87</v>
      </c>
      <c r="F47" s="649">
        <v>215</v>
      </c>
      <c r="G47" s="650">
        <f t="shared" si="5"/>
        <v>128</v>
      </c>
      <c r="H47" s="79">
        <f t="shared" si="6"/>
        <v>247.12643678160919</v>
      </c>
    </row>
    <row r="48" spans="1:8" ht="27.75" customHeight="1">
      <c r="A48" s="59" t="s">
        <v>191</v>
      </c>
      <c r="B48" s="646">
        <v>6030</v>
      </c>
      <c r="C48" s="651">
        <f>C45+C46</f>
        <v>2794</v>
      </c>
      <c r="D48" s="652">
        <f t="shared" ref="D48:F48" si="7">D45+D46</f>
        <v>2851</v>
      </c>
      <c r="E48" s="652">
        <f t="shared" si="7"/>
        <v>2692</v>
      </c>
      <c r="F48" s="652">
        <f t="shared" si="7"/>
        <v>2851</v>
      </c>
      <c r="G48" s="358">
        <f t="shared" si="5"/>
        <v>159</v>
      </c>
      <c r="H48" s="79">
        <f t="shared" si="6"/>
        <v>105.90638930163448</v>
      </c>
    </row>
    <row r="49" spans="1:8" ht="24.75" customHeight="1">
      <c r="A49" s="60" t="s">
        <v>127</v>
      </c>
      <c r="B49" s="646">
        <v>6040</v>
      </c>
      <c r="C49" s="359"/>
      <c r="D49" s="359"/>
      <c r="E49" s="359"/>
      <c r="F49" s="359"/>
      <c r="G49" s="368">
        <f t="shared" si="5"/>
        <v>0</v>
      </c>
      <c r="H49" s="79" t="e">
        <f t="shared" si="6"/>
        <v>#DIV/0!</v>
      </c>
    </row>
    <row r="50" spans="1:8" ht="28.5" customHeight="1">
      <c r="A50" s="60" t="s">
        <v>128</v>
      </c>
      <c r="B50" s="646">
        <v>6050</v>
      </c>
      <c r="C50" s="647">
        <v>99</v>
      </c>
      <c r="D50" s="359">
        <v>135</v>
      </c>
      <c r="E50" s="359">
        <v>90</v>
      </c>
      <c r="F50" s="359">
        <v>135</v>
      </c>
      <c r="G50" s="368">
        <f t="shared" si="5"/>
        <v>45</v>
      </c>
      <c r="H50" s="79">
        <f t="shared" si="6"/>
        <v>150</v>
      </c>
    </row>
    <row r="51" spans="1:8" ht="29.25" customHeight="1">
      <c r="A51" s="59" t="s">
        <v>192</v>
      </c>
      <c r="B51" s="646">
        <v>6060</v>
      </c>
      <c r="C51" s="358">
        <f>SUM(C49:C50)</f>
        <v>99</v>
      </c>
      <c r="D51" s="358">
        <f>SUM(D49:D50)</f>
        <v>135</v>
      </c>
      <c r="E51" s="358">
        <f>SUM(E49:E50)</f>
        <v>90</v>
      </c>
      <c r="F51" s="358">
        <f>SUM(F49:F50)</f>
        <v>135</v>
      </c>
      <c r="G51" s="358">
        <f t="shared" si="5"/>
        <v>45</v>
      </c>
      <c r="H51" s="79">
        <f t="shared" si="6"/>
        <v>150</v>
      </c>
    </row>
    <row r="52" spans="1:8" ht="27" customHeight="1">
      <c r="A52" s="60" t="s">
        <v>194</v>
      </c>
      <c r="B52" s="646">
        <v>6070</v>
      </c>
      <c r="C52" s="359"/>
      <c r="D52" s="359"/>
      <c r="E52" s="359"/>
      <c r="F52" s="359"/>
      <c r="G52" s="368">
        <f t="shared" si="5"/>
        <v>0</v>
      </c>
      <c r="H52" s="79" t="e">
        <f t="shared" si="6"/>
        <v>#DIV/0!</v>
      </c>
    </row>
    <row r="53" spans="1:8" ht="24.75" customHeight="1">
      <c r="A53" s="60" t="s">
        <v>195</v>
      </c>
      <c r="B53" s="646">
        <v>6080</v>
      </c>
      <c r="C53" s="359"/>
      <c r="D53" s="359"/>
      <c r="E53" s="359"/>
      <c r="F53" s="359"/>
      <c r="G53" s="368">
        <f t="shared" si="5"/>
        <v>0</v>
      </c>
      <c r="H53" s="79" t="e">
        <f t="shared" si="6"/>
        <v>#DIV/0!</v>
      </c>
    </row>
    <row r="54" spans="1:8" ht="32.25" customHeight="1">
      <c r="A54" s="59" t="s">
        <v>114</v>
      </c>
      <c r="B54" s="653">
        <v>6090</v>
      </c>
      <c r="C54" s="654">
        <v>2694</v>
      </c>
      <c r="D54" s="651">
        <v>2717</v>
      </c>
      <c r="E54" s="651">
        <v>2694</v>
      </c>
      <c r="F54" s="651">
        <v>2717</v>
      </c>
      <c r="G54" s="358">
        <f t="shared" si="5"/>
        <v>23</v>
      </c>
      <c r="H54" s="79">
        <f t="shared" si="6"/>
        <v>100.85374907201188</v>
      </c>
    </row>
    <row r="55" spans="1:8" ht="18.75">
      <c r="A55" s="305"/>
      <c r="B55" s="655"/>
      <c r="C55" s="655"/>
      <c r="D55" s="655"/>
      <c r="E55" s="655"/>
      <c r="F55" s="655"/>
      <c r="G55" s="655"/>
      <c r="H55" s="304"/>
    </row>
    <row r="56" spans="1:8" ht="36.75" customHeight="1">
      <c r="A56" s="85" t="s">
        <v>501</v>
      </c>
      <c r="B56" s="377" t="s">
        <v>272</v>
      </c>
      <c r="C56" s="377"/>
      <c r="D56" s="292"/>
      <c r="E56" s="87"/>
      <c r="F56" s="384" t="s">
        <v>500</v>
      </c>
      <c r="G56" s="384"/>
      <c r="H56" s="384"/>
    </row>
    <row r="57" spans="1:8" ht="15">
      <c r="A57" s="288" t="s">
        <v>69</v>
      </c>
      <c r="B57" s="89"/>
      <c r="C57" s="288" t="s">
        <v>70</v>
      </c>
      <c r="D57" s="288"/>
      <c r="E57" s="89"/>
      <c r="F57" s="376" t="s">
        <v>182</v>
      </c>
      <c r="G57" s="376"/>
      <c r="H57" s="376"/>
    </row>
  </sheetData>
  <mergeCells count="20">
    <mergeCell ref="A1:B1"/>
    <mergeCell ref="A2:H2"/>
    <mergeCell ref="A3:H3"/>
    <mergeCell ref="A4:H4"/>
    <mergeCell ref="A12:H12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3"/>
  </sheetPr>
  <dimension ref="A1:J21"/>
  <sheetViews>
    <sheetView zoomScaleNormal="100" workbookViewId="0">
      <selection activeCell="T2" sqref="T2"/>
    </sheetView>
  </sheetViews>
  <sheetFormatPr defaultRowHeight="12.75"/>
  <cols>
    <col min="1" max="1" width="36.42578125" customWidth="1"/>
    <col min="2" max="2" width="13" customWidth="1"/>
    <col min="3" max="3" width="13.42578125" customWidth="1"/>
    <col min="4" max="4" width="10.5703125" customWidth="1"/>
    <col min="5" max="5" width="11.7109375" customWidth="1"/>
    <col min="6" max="6" width="11.140625" customWidth="1"/>
    <col min="7" max="7" width="14.28515625" customWidth="1"/>
  </cols>
  <sheetData>
    <row r="1" spans="1:10" ht="45" customHeight="1">
      <c r="A1" s="232"/>
      <c r="B1" s="232"/>
      <c r="C1" s="232"/>
      <c r="D1" s="232"/>
      <c r="E1" s="232"/>
      <c r="F1" s="232"/>
      <c r="G1" s="232"/>
    </row>
    <row r="2" spans="1:10" ht="48" customHeight="1">
      <c r="A2" s="622" t="s">
        <v>522</v>
      </c>
      <c r="B2" s="622"/>
      <c r="C2" s="622"/>
      <c r="D2" s="622"/>
      <c r="E2" s="622"/>
      <c r="F2" s="622"/>
      <c r="G2" s="622"/>
    </row>
    <row r="3" spans="1:10" ht="23.25" customHeight="1">
      <c r="A3" s="232"/>
      <c r="B3" s="232"/>
      <c r="C3" s="232"/>
      <c r="D3" s="232"/>
      <c r="E3" s="232"/>
      <c r="F3" s="232"/>
      <c r="G3" s="232" t="s">
        <v>514</v>
      </c>
    </row>
    <row r="4" spans="1:10" ht="18.75">
      <c r="A4" s="623" t="s">
        <v>298</v>
      </c>
      <c r="B4" s="294"/>
      <c r="C4" s="294"/>
      <c r="D4" s="625"/>
      <c r="E4" s="625"/>
      <c r="F4" s="625"/>
      <c r="G4" s="625"/>
    </row>
    <row r="5" spans="1:10" ht="58.5" customHeight="1">
      <c r="A5" s="624"/>
      <c r="B5" s="296">
        <v>2020</v>
      </c>
      <c r="C5" s="296">
        <v>2021</v>
      </c>
      <c r="D5" s="296">
        <v>2022</v>
      </c>
      <c r="E5" s="296">
        <v>2023</v>
      </c>
      <c r="F5" s="297">
        <v>2024</v>
      </c>
      <c r="G5" s="297" t="s">
        <v>521</v>
      </c>
    </row>
    <row r="6" spans="1:10" ht="24" customHeight="1">
      <c r="A6" s="233" t="s">
        <v>299</v>
      </c>
      <c r="B6" s="298">
        <v>19065</v>
      </c>
      <c r="C6" s="299">
        <v>17009</v>
      </c>
      <c r="D6" s="299">
        <v>14583</v>
      </c>
      <c r="E6" s="299">
        <v>16091</v>
      </c>
      <c r="F6" s="299">
        <v>15336</v>
      </c>
      <c r="G6" s="299">
        <v>15140</v>
      </c>
    </row>
    <row r="7" spans="1:10" ht="27" customHeight="1">
      <c r="A7" s="233" t="s">
        <v>204</v>
      </c>
      <c r="B7" s="298">
        <v>18882.099999999999</v>
      </c>
      <c r="C7" s="299">
        <v>16912</v>
      </c>
      <c r="D7" s="299">
        <v>14481</v>
      </c>
      <c r="E7" s="299">
        <v>16079</v>
      </c>
      <c r="F7" s="299">
        <v>15392</v>
      </c>
      <c r="G7" s="299">
        <v>15140</v>
      </c>
    </row>
    <row r="8" spans="1:10" ht="29.25" customHeight="1">
      <c r="A8" s="233" t="s">
        <v>300</v>
      </c>
      <c r="B8" s="298">
        <v>182.9</v>
      </c>
      <c r="C8" s="299">
        <f t="shared" ref="C8" si="0">C6-C7</f>
        <v>97</v>
      </c>
      <c r="D8" s="299">
        <v>102</v>
      </c>
      <c r="E8" s="299">
        <v>12</v>
      </c>
      <c r="F8" s="299">
        <v>-56</v>
      </c>
      <c r="G8" s="299">
        <v>0</v>
      </c>
    </row>
    <row r="9" spans="1:10" ht="32.25" customHeight="1">
      <c r="A9" s="233" t="s">
        <v>301</v>
      </c>
      <c r="B9" s="298"/>
      <c r="C9" s="299"/>
      <c r="D9" s="299"/>
      <c r="E9" s="299"/>
      <c r="F9" s="299"/>
      <c r="G9" s="299"/>
    </row>
    <row r="10" spans="1:10" ht="47.25" customHeight="1">
      <c r="A10" s="233" t="s">
        <v>302</v>
      </c>
      <c r="B10" s="298">
        <v>270.7</v>
      </c>
      <c r="C10" s="299">
        <v>353</v>
      </c>
      <c r="D10" s="299">
        <v>441</v>
      </c>
      <c r="E10" s="299">
        <v>452</v>
      </c>
      <c r="F10" s="300">
        <v>396</v>
      </c>
      <c r="G10" s="300">
        <v>400</v>
      </c>
    </row>
    <row r="11" spans="1:10" ht="46.5" customHeight="1">
      <c r="A11" s="233" t="s">
        <v>342</v>
      </c>
      <c r="B11" s="298">
        <v>26.7</v>
      </c>
      <c r="C11" s="299">
        <v>26.7</v>
      </c>
      <c r="D11" s="299">
        <v>58.5</v>
      </c>
      <c r="E11" s="299">
        <v>58.5</v>
      </c>
      <c r="F11" s="301">
        <v>41.4</v>
      </c>
      <c r="G11" s="301">
        <v>28.6</v>
      </c>
    </row>
    <row r="12" spans="1:10" ht="43.5" customHeight="1">
      <c r="A12" s="233" t="s">
        <v>343</v>
      </c>
      <c r="B12" s="298">
        <v>280.2</v>
      </c>
      <c r="C12" s="299">
        <v>236.5</v>
      </c>
      <c r="D12" s="299">
        <v>22.7</v>
      </c>
      <c r="E12" s="299">
        <v>22.7</v>
      </c>
      <c r="F12" s="301">
        <v>31.3</v>
      </c>
      <c r="G12" s="301">
        <v>26</v>
      </c>
    </row>
    <row r="13" spans="1:10" ht="41.25" customHeight="1">
      <c r="A13" s="235" t="s">
        <v>344</v>
      </c>
      <c r="B13" s="302">
        <v>13</v>
      </c>
      <c r="C13" s="303">
        <v>11</v>
      </c>
      <c r="D13" s="303">
        <v>10</v>
      </c>
      <c r="E13" s="303">
        <v>10</v>
      </c>
      <c r="F13" s="303">
        <v>9</v>
      </c>
      <c r="G13" s="303">
        <v>9</v>
      </c>
    </row>
    <row r="14" spans="1:10" ht="33.75" customHeight="1">
      <c r="A14" s="236" t="s">
        <v>467</v>
      </c>
      <c r="B14" s="302">
        <v>13</v>
      </c>
      <c r="C14" s="303">
        <v>11</v>
      </c>
      <c r="D14" s="303">
        <v>10</v>
      </c>
      <c r="E14" s="303">
        <v>10</v>
      </c>
      <c r="F14" s="303">
        <v>9</v>
      </c>
      <c r="G14" s="303">
        <v>9</v>
      </c>
    </row>
    <row r="15" spans="1:10" ht="51" customHeight="1">
      <c r="A15" s="235" t="s">
        <v>345</v>
      </c>
      <c r="B15" s="302">
        <v>13</v>
      </c>
      <c r="C15" s="303">
        <v>11</v>
      </c>
      <c r="D15" s="303">
        <v>10</v>
      </c>
      <c r="E15" s="303">
        <v>10</v>
      </c>
      <c r="F15" s="303">
        <v>9</v>
      </c>
      <c r="G15" s="303">
        <v>9</v>
      </c>
    </row>
    <row r="16" spans="1:10" ht="35.25" customHeight="1">
      <c r="A16" s="621"/>
      <c r="B16" s="621"/>
      <c r="C16" s="621"/>
      <c r="D16" s="621"/>
      <c r="E16" s="621"/>
      <c r="F16" s="621"/>
      <c r="G16" s="621"/>
      <c r="J16" s="234"/>
    </row>
    <row r="18" spans="1:5" ht="18.75">
      <c r="A18" s="257" t="s">
        <v>306</v>
      </c>
      <c r="B18" s="257"/>
      <c r="C18" s="257"/>
      <c r="E18" t="s">
        <v>500</v>
      </c>
    </row>
    <row r="19" spans="1:5" ht="18.75">
      <c r="A19" s="258"/>
      <c r="B19" s="258"/>
      <c r="C19" s="258"/>
    </row>
    <row r="20" spans="1:5" ht="18.75">
      <c r="A20" s="259" t="s">
        <v>307</v>
      </c>
      <c r="B20" s="259"/>
      <c r="C20" s="259"/>
      <c r="E20" t="s">
        <v>508</v>
      </c>
    </row>
    <row r="21" spans="1:5">
      <c r="A21" s="256"/>
      <c r="B21" s="256"/>
      <c r="C21" s="256"/>
    </row>
  </sheetData>
  <mergeCells count="4">
    <mergeCell ref="A16:G16"/>
    <mergeCell ref="A2:G2"/>
    <mergeCell ref="A4:A5"/>
    <mergeCell ref="D4:G4"/>
  </mergeCells>
  <phoneticPr fontId="3" type="noConversion"/>
  <pageMargins left="0.59055118110236227" right="0" top="0" bottom="0.19685039370078741" header="0.51181102362204722" footer="0.51181102362204722"/>
  <pageSetup paperSize="9" scale="81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3"/>
  </sheetPr>
  <dimension ref="A1:O24"/>
  <sheetViews>
    <sheetView tabSelected="1" zoomScaleNormal="100" workbookViewId="0">
      <selection activeCell="I5" sqref="I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65"/>
      <c r="B1" s="169"/>
      <c r="C1" s="169"/>
      <c r="D1" s="169"/>
      <c r="E1" s="170"/>
      <c r="F1" s="170"/>
      <c r="G1" s="170"/>
      <c r="H1" s="170"/>
      <c r="I1" s="639" t="s">
        <v>374</v>
      </c>
      <c r="J1" s="639"/>
      <c r="K1" s="639"/>
      <c r="L1" s="639"/>
      <c r="M1" s="639"/>
    </row>
    <row r="2" spans="1:15" ht="55.5" customHeight="1">
      <c r="A2" s="640" t="s">
        <v>509</v>
      </c>
      <c r="B2" s="640"/>
      <c r="C2" s="640"/>
      <c r="D2" s="640"/>
      <c r="E2" s="640"/>
      <c r="F2" s="640"/>
      <c r="G2" s="640"/>
      <c r="H2" s="640"/>
      <c r="I2" s="640"/>
      <c r="J2" s="640"/>
      <c r="K2" s="640"/>
      <c r="L2" s="640"/>
      <c r="M2" s="640"/>
    </row>
    <row r="3" spans="1:15" ht="23.25" customHeight="1">
      <c r="A3" s="329"/>
      <c r="B3" s="641" t="s">
        <v>539</v>
      </c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165"/>
    </row>
    <row r="4" spans="1:15" ht="22.5" customHeight="1">
      <c r="A4" s="329"/>
      <c r="B4" s="638" t="s">
        <v>540</v>
      </c>
      <c r="C4" s="638"/>
      <c r="D4" s="638"/>
      <c r="E4" s="638"/>
      <c r="F4" s="638"/>
      <c r="G4" s="638"/>
      <c r="H4" s="638"/>
      <c r="I4" s="171"/>
      <c r="J4" s="171"/>
      <c r="K4" s="171"/>
      <c r="L4" s="171"/>
      <c r="M4" s="165"/>
    </row>
    <row r="5" spans="1:15" ht="15">
      <c r="A5" s="329"/>
      <c r="B5" s="638" t="s">
        <v>541</v>
      </c>
      <c r="C5" s="638"/>
      <c r="D5" s="638"/>
      <c r="E5" s="638"/>
      <c r="F5" s="638"/>
      <c r="G5" s="638"/>
      <c r="H5" s="638"/>
      <c r="I5" s="171"/>
      <c r="J5" s="171"/>
      <c r="K5" s="171"/>
      <c r="L5" s="171"/>
      <c r="M5" s="165"/>
    </row>
    <row r="6" spans="1:15" ht="6.75" customHeight="1">
      <c r="A6" s="329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65"/>
    </row>
    <row r="7" spans="1:15" ht="24" customHeight="1">
      <c r="A7" s="634" t="s">
        <v>317</v>
      </c>
      <c r="B7" s="634"/>
      <c r="C7" s="634"/>
      <c r="D7" s="634"/>
      <c r="E7" s="330"/>
      <c r="F7" s="330"/>
      <c r="G7" s="330"/>
      <c r="H7" s="330"/>
      <c r="I7" s="330"/>
      <c r="J7" s="330"/>
      <c r="K7" s="330"/>
      <c r="L7" s="173"/>
      <c r="M7" s="173"/>
      <c r="O7" s="173" t="s">
        <v>297</v>
      </c>
    </row>
    <row r="8" spans="1:15" ht="28.5" customHeight="1">
      <c r="A8" s="636" t="s">
        <v>318</v>
      </c>
      <c r="B8" s="633" t="s">
        <v>319</v>
      </c>
      <c r="C8" s="633" t="s">
        <v>320</v>
      </c>
      <c r="D8" s="633" t="s">
        <v>321</v>
      </c>
      <c r="E8" s="633" t="s">
        <v>322</v>
      </c>
      <c r="F8" s="633"/>
      <c r="G8" s="633" t="s">
        <v>323</v>
      </c>
      <c r="H8" s="633"/>
      <c r="I8" s="633" t="s">
        <v>324</v>
      </c>
      <c r="J8" s="633"/>
      <c r="K8" s="633" t="s">
        <v>325</v>
      </c>
      <c r="L8" s="633"/>
      <c r="M8" s="627" t="s">
        <v>326</v>
      </c>
      <c r="N8" s="629" t="s">
        <v>327</v>
      </c>
      <c r="O8" s="630"/>
    </row>
    <row r="9" spans="1:15" ht="28.5" customHeight="1">
      <c r="A9" s="636"/>
      <c r="B9" s="633"/>
      <c r="C9" s="633"/>
      <c r="D9" s="633"/>
      <c r="E9" s="633"/>
      <c r="F9" s="633"/>
      <c r="G9" s="633"/>
      <c r="H9" s="633"/>
      <c r="I9" s="633"/>
      <c r="J9" s="633"/>
      <c r="K9" s="633"/>
      <c r="L9" s="633"/>
      <c r="M9" s="628"/>
      <c r="N9" s="631"/>
      <c r="O9" s="632"/>
    </row>
    <row r="10" spans="1:15" ht="23.25" customHeight="1">
      <c r="A10" s="636"/>
      <c r="B10" s="633"/>
      <c r="C10" s="633"/>
      <c r="D10" s="633"/>
      <c r="E10" s="176" t="s">
        <v>328</v>
      </c>
      <c r="F10" s="176" t="s">
        <v>329</v>
      </c>
      <c r="G10" s="176" t="s">
        <v>328</v>
      </c>
      <c r="H10" s="176" t="s">
        <v>329</v>
      </c>
      <c r="I10" s="176" t="s">
        <v>328</v>
      </c>
      <c r="J10" s="176" t="s">
        <v>329</v>
      </c>
      <c r="K10" s="176" t="s">
        <v>328</v>
      </c>
      <c r="L10" s="176" t="s">
        <v>329</v>
      </c>
      <c r="M10" s="174" t="s">
        <v>330</v>
      </c>
      <c r="N10" s="176" t="s">
        <v>328</v>
      </c>
      <c r="O10" s="176" t="s">
        <v>329</v>
      </c>
    </row>
    <row r="11" spans="1:15" ht="17.25" customHeight="1">
      <c r="A11" s="177">
        <v>1</v>
      </c>
      <c r="B11" s="176">
        <v>2</v>
      </c>
      <c r="C11" s="176">
        <v>3</v>
      </c>
      <c r="D11" s="176">
        <v>4</v>
      </c>
      <c r="E11" s="176">
        <v>5</v>
      </c>
      <c r="F11" s="176">
        <v>6</v>
      </c>
      <c r="G11" s="176">
        <v>7</v>
      </c>
      <c r="H11" s="176">
        <v>8</v>
      </c>
      <c r="I11" s="176">
        <v>9</v>
      </c>
      <c r="J11" s="176">
        <v>10</v>
      </c>
      <c r="K11" s="176">
        <v>11</v>
      </c>
      <c r="L11" s="176">
        <v>12</v>
      </c>
      <c r="M11" s="177">
        <v>13</v>
      </c>
      <c r="N11" s="237">
        <v>14</v>
      </c>
      <c r="O11" s="237">
        <v>15</v>
      </c>
    </row>
    <row r="12" spans="1:15" ht="9" customHeight="1">
      <c r="A12" s="179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65"/>
    </row>
    <row r="13" spans="1:15" ht="28.5" customHeight="1">
      <c r="A13" s="634" t="s">
        <v>331</v>
      </c>
      <c r="B13" s="635"/>
      <c r="C13" s="635"/>
      <c r="D13" s="635"/>
      <c r="E13" s="172"/>
      <c r="F13" s="172"/>
      <c r="G13" s="172"/>
      <c r="H13" s="172"/>
      <c r="I13" s="172"/>
      <c r="J13" s="172"/>
      <c r="K13" s="172"/>
      <c r="L13" s="173"/>
      <c r="M13" s="173"/>
      <c r="O13" s="173" t="s">
        <v>297</v>
      </c>
    </row>
    <row r="14" spans="1:15" ht="30" customHeight="1">
      <c r="A14" s="636" t="s">
        <v>318</v>
      </c>
      <c r="B14" s="633" t="s">
        <v>319</v>
      </c>
      <c r="C14" s="633" t="s">
        <v>332</v>
      </c>
      <c r="D14" s="633" t="s">
        <v>321</v>
      </c>
      <c r="E14" s="633" t="s">
        <v>322</v>
      </c>
      <c r="F14" s="633"/>
      <c r="G14" s="633" t="s">
        <v>323</v>
      </c>
      <c r="H14" s="633"/>
      <c r="I14" s="633" t="s">
        <v>324</v>
      </c>
      <c r="J14" s="633"/>
      <c r="K14" s="633" t="s">
        <v>325</v>
      </c>
      <c r="L14" s="633"/>
      <c r="M14" s="627" t="s">
        <v>326</v>
      </c>
      <c r="N14" s="629" t="s">
        <v>327</v>
      </c>
      <c r="O14" s="630"/>
    </row>
    <row r="15" spans="1:15" ht="19.5" customHeight="1">
      <c r="A15" s="637"/>
      <c r="B15" s="633"/>
      <c r="C15" s="633"/>
      <c r="D15" s="633"/>
      <c r="E15" s="633"/>
      <c r="F15" s="633"/>
      <c r="G15" s="633"/>
      <c r="H15" s="633"/>
      <c r="I15" s="633"/>
      <c r="J15" s="633"/>
      <c r="K15" s="633"/>
      <c r="L15" s="633"/>
      <c r="M15" s="628"/>
      <c r="N15" s="631"/>
      <c r="O15" s="632"/>
    </row>
    <row r="16" spans="1:15" ht="21.75" customHeight="1">
      <c r="A16" s="637"/>
      <c r="B16" s="633"/>
      <c r="C16" s="633"/>
      <c r="D16" s="633"/>
      <c r="E16" s="176" t="s">
        <v>328</v>
      </c>
      <c r="F16" s="176" t="s">
        <v>329</v>
      </c>
      <c r="G16" s="176" t="s">
        <v>328</v>
      </c>
      <c r="H16" s="176" t="s">
        <v>329</v>
      </c>
      <c r="I16" s="176" t="s">
        <v>328</v>
      </c>
      <c r="J16" s="176" t="s">
        <v>329</v>
      </c>
      <c r="K16" s="176" t="s">
        <v>328</v>
      </c>
      <c r="L16" s="176" t="s">
        <v>329</v>
      </c>
      <c r="M16" s="174" t="s">
        <v>330</v>
      </c>
      <c r="N16" s="176" t="s">
        <v>328</v>
      </c>
      <c r="O16" s="176" t="s">
        <v>329</v>
      </c>
    </row>
    <row r="17" spans="1:15">
      <c r="A17" s="177">
        <v>1</v>
      </c>
      <c r="B17" s="176">
        <v>2</v>
      </c>
      <c r="C17" s="176">
        <v>3</v>
      </c>
      <c r="D17" s="176">
        <v>4</v>
      </c>
      <c r="E17" s="176">
        <v>5</v>
      </c>
      <c r="F17" s="176">
        <v>6</v>
      </c>
      <c r="G17" s="176">
        <v>7</v>
      </c>
      <c r="H17" s="176">
        <v>8</v>
      </c>
      <c r="I17" s="176">
        <v>9</v>
      </c>
      <c r="J17" s="176">
        <v>10</v>
      </c>
      <c r="K17" s="176">
        <v>11</v>
      </c>
      <c r="L17" s="176">
        <v>12</v>
      </c>
      <c r="M17" s="177">
        <v>13</v>
      </c>
      <c r="N17" s="178">
        <v>14</v>
      </c>
      <c r="O17" s="178">
        <v>15</v>
      </c>
    </row>
    <row r="18" spans="1:15">
      <c r="A18" s="179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65"/>
    </row>
    <row r="19" spans="1:15" ht="18" customHeight="1">
      <c r="A19" s="181" t="s">
        <v>333</v>
      </c>
      <c r="B19" s="181"/>
      <c r="C19" s="181"/>
      <c r="D19" s="181"/>
      <c r="E19" s="181"/>
      <c r="F19" s="181"/>
      <c r="G19" s="182"/>
      <c r="H19" s="182"/>
      <c r="I19" s="182"/>
      <c r="J19" s="182"/>
      <c r="K19" s="182"/>
      <c r="L19" s="182"/>
      <c r="M19" s="173" t="s">
        <v>297</v>
      </c>
    </row>
    <row r="20" spans="1:15" ht="42.75" customHeight="1">
      <c r="A20" s="183" t="s">
        <v>318</v>
      </c>
      <c r="B20" s="626" t="s">
        <v>319</v>
      </c>
      <c r="C20" s="626"/>
      <c r="D20" s="626" t="s">
        <v>334</v>
      </c>
      <c r="E20" s="626"/>
      <c r="F20" s="626"/>
      <c r="G20" s="626" t="s">
        <v>321</v>
      </c>
      <c r="H20" s="626"/>
      <c r="I20" s="626" t="s">
        <v>335</v>
      </c>
      <c r="J20" s="626"/>
      <c r="K20" s="626"/>
      <c r="L20" s="633" t="s">
        <v>326</v>
      </c>
      <c r="M20" s="633"/>
    </row>
    <row r="21" spans="1:15" ht="12.75" customHeight="1">
      <c r="A21" s="175">
        <v>1</v>
      </c>
      <c r="B21" s="626">
        <v>2</v>
      </c>
      <c r="C21" s="626"/>
      <c r="D21" s="626">
        <v>3</v>
      </c>
      <c r="E21" s="626"/>
      <c r="F21" s="626"/>
      <c r="G21" s="626">
        <v>4</v>
      </c>
      <c r="H21" s="626"/>
      <c r="I21" s="626">
        <v>5</v>
      </c>
      <c r="J21" s="626"/>
      <c r="K21" s="626"/>
      <c r="L21" s="626">
        <v>6</v>
      </c>
      <c r="M21" s="626"/>
    </row>
    <row r="22" spans="1:15">
      <c r="A22" s="166"/>
      <c r="B22" s="184"/>
      <c r="C22" s="185"/>
      <c r="D22" s="185"/>
      <c r="E22" s="185"/>
      <c r="F22" s="185"/>
      <c r="G22" s="182"/>
      <c r="H22" s="182"/>
      <c r="I22" s="182"/>
      <c r="J22" s="182"/>
      <c r="K22" s="182"/>
      <c r="L22" s="182"/>
      <c r="M22" s="165"/>
      <c r="N22" t="s">
        <v>511</v>
      </c>
    </row>
    <row r="23" spans="1:15">
      <c r="A23" s="165"/>
      <c r="B23" s="167"/>
      <c r="C23" s="167"/>
      <c r="D23" s="168"/>
      <c r="E23" s="186"/>
      <c r="F23" s="186"/>
      <c r="G23" s="168"/>
      <c r="H23" s="168"/>
      <c r="I23" s="168"/>
      <c r="J23" s="168"/>
      <c r="K23" s="168"/>
      <c r="L23" s="168"/>
      <c r="M23" s="165"/>
    </row>
    <row r="24" spans="1:15">
      <c r="A24" s="165"/>
      <c r="B24" s="168" t="s">
        <v>306</v>
      </c>
      <c r="C24" s="168"/>
      <c r="D24" s="168"/>
      <c r="E24" s="168"/>
      <c r="F24" s="168"/>
      <c r="G24" s="186"/>
      <c r="H24" s="186"/>
      <c r="I24" s="186"/>
      <c r="J24" s="186"/>
      <c r="K24" s="168" t="s">
        <v>307</v>
      </c>
      <c r="L24" s="168"/>
      <c r="M24" s="165" t="s">
        <v>508</v>
      </c>
    </row>
  </sheetData>
  <mergeCells count="37"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  <mergeCell ref="A13:D13"/>
    <mergeCell ref="A14:A16"/>
    <mergeCell ref="B14:B16"/>
    <mergeCell ref="C14:C16"/>
    <mergeCell ref="D14:D16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3"/>
  </sheetPr>
  <dimension ref="A1:D16"/>
  <sheetViews>
    <sheetView zoomScaleNormal="100" workbookViewId="0">
      <selection activeCell="AO4" sqref="AN4:AO4"/>
    </sheetView>
  </sheetViews>
  <sheetFormatPr defaultRowHeight="12.75"/>
  <cols>
    <col min="1" max="1" width="36.28515625" customWidth="1"/>
    <col min="2" max="2" width="29.5703125" customWidth="1"/>
    <col min="3" max="3" width="19.42578125" customWidth="1"/>
    <col min="4" max="4" width="16.7109375" customWidth="1"/>
  </cols>
  <sheetData>
    <row r="1" spans="1:4" ht="31.5" customHeight="1">
      <c r="A1" s="169"/>
      <c r="B1" s="169"/>
      <c r="C1" s="642" t="s">
        <v>336</v>
      </c>
      <c r="D1" s="642"/>
    </row>
    <row r="2" spans="1:4" ht="75" customHeight="1">
      <c r="A2" s="640" t="s">
        <v>308</v>
      </c>
      <c r="B2" s="640"/>
      <c r="C2" s="640"/>
      <c r="D2" s="640"/>
    </row>
    <row r="3" spans="1:4" ht="20.25" customHeight="1">
      <c r="A3" s="643" t="s">
        <v>512</v>
      </c>
      <c r="B3" s="643"/>
      <c r="C3" s="643"/>
      <c r="D3" s="643"/>
    </row>
    <row r="4" spans="1:4" ht="27" customHeight="1">
      <c r="A4" s="644" t="s">
        <v>303</v>
      </c>
      <c r="B4" s="644"/>
      <c r="C4" s="644"/>
      <c r="D4" s="644"/>
    </row>
    <row r="5" spans="1:4" ht="57" customHeight="1">
      <c r="A5" s="238" t="s">
        <v>304</v>
      </c>
      <c r="B5" s="238" t="s">
        <v>305</v>
      </c>
      <c r="C5" s="238" t="s">
        <v>515</v>
      </c>
      <c r="D5" s="238" t="s">
        <v>316</v>
      </c>
    </row>
    <row r="6" spans="1:4" ht="63" customHeight="1">
      <c r="A6" s="239" t="s">
        <v>309</v>
      </c>
      <c r="B6" s="240" t="s">
        <v>495</v>
      </c>
      <c r="C6" s="240">
        <v>1755.9</v>
      </c>
      <c r="D6" s="240">
        <v>343.5</v>
      </c>
    </row>
    <row r="7" spans="1:4">
      <c r="A7" s="241" t="s">
        <v>310</v>
      </c>
      <c r="B7" s="176"/>
      <c r="C7" s="242"/>
      <c r="D7" s="243"/>
    </row>
    <row r="8" spans="1:4" ht="29.25" customHeight="1">
      <c r="A8" s="241" t="s">
        <v>311</v>
      </c>
      <c r="B8" s="244"/>
      <c r="C8" s="245"/>
      <c r="D8" s="246"/>
    </row>
    <row r="9" spans="1:4" ht="34.5" customHeight="1">
      <c r="A9" s="241" t="s">
        <v>312</v>
      </c>
      <c r="B9" s="176"/>
      <c r="C9" s="242"/>
      <c r="D9" s="243"/>
    </row>
    <row r="10" spans="1:4" ht="24" customHeight="1">
      <c r="A10" s="241" t="s">
        <v>313</v>
      </c>
      <c r="B10" s="244"/>
      <c r="C10" s="245"/>
      <c r="D10" s="246"/>
    </row>
    <row r="11" spans="1:4" ht="60" customHeight="1">
      <c r="A11" s="241" t="s">
        <v>314</v>
      </c>
      <c r="B11" s="240" t="s">
        <v>495</v>
      </c>
      <c r="C11" s="240">
        <v>1755.9</v>
      </c>
      <c r="D11" s="240">
        <v>343.5</v>
      </c>
    </row>
    <row r="12" spans="1:4" ht="50.25" customHeight="1">
      <c r="A12" s="239" t="s">
        <v>315</v>
      </c>
      <c r="B12" s="244"/>
      <c r="C12" s="245"/>
      <c r="D12" s="246"/>
    </row>
    <row r="13" spans="1:4">
      <c r="A13" s="247"/>
      <c r="B13" s="248"/>
      <c r="C13" s="249"/>
      <c r="D13" s="249"/>
    </row>
    <row r="14" spans="1:4" ht="30.75" customHeight="1">
      <c r="A14" s="250" t="s">
        <v>306</v>
      </c>
      <c r="B14" s="250"/>
      <c r="C14" s="250"/>
      <c r="D14" s="251"/>
    </row>
    <row r="16" spans="1:4">
      <c r="A16" s="251" t="s">
        <v>307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32"/>
      <c r="D1" s="232"/>
      <c r="E1" s="642" t="s">
        <v>370</v>
      </c>
      <c r="F1" s="642"/>
      <c r="G1" s="187"/>
    </row>
    <row r="2" spans="3:7" ht="68.25" customHeight="1">
      <c r="C2" s="645" t="s">
        <v>341</v>
      </c>
      <c r="D2" s="645"/>
      <c r="E2" s="645"/>
      <c r="F2" s="645"/>
    </row>
    <row r="3" spans="3:7">
      <c r="C3" s="252"/>
      <c r="D3" s="232"/>
      <c r="E3" s="232"/>
      <c r="F3" s="232"/>
    </row>
    <row r="4" spans="3:7" ht="107.25" customHeight="1">
      <c r="C4" s="253" t="s">
        <v>337</v>
      </c>
      <c r="D4" s="253" t="s">
        <v>338</v>
      </c>
      <c r="E4" s="253" t="s">
        <v>339</v>
      </c>
      <c r="F4" s="253" t="s">
        <v>340</v>
      </c>
    </row>
    <row r="5" spans="3:7" ht="33.75" customHeight="1">
      <c r="C5" s="254"/>
      <c r="D5" s="254"/>
      <c r="E5" s="254"/>
      <c r="F5" s="254"/>
    </row>
    <row r="6" spans="3:7" ht="27" customHeight="1">
      <c r="C6" s="254"/>
      <c r="D6" s="254"/>
      <c r="E6" s="254"/>
      <c r="F6" s="254"/>
    </row>
    <row r="7" spans="3:7" ht="28.5" customHeight="1">
      <c r="C7" s="254"/>
      <c r="D7" s="254"/>
      <c r="E7" s="254"/>
      <c r="F7" s="254"/>
    </row>
    <row r="8" spans="3:7" ht="36" customHeight="1">
      <c r="C8" s="254"/>
      <c r="D8" s="254"/>
      <c r="E8" s="254"/>
      <c r="F8" s="254"/>
    </row>
    <row r="10" spans="3:7">
      <c r="C10" s="250" t="s">
        <v>306</v>
      </c>
    </row>
    <row r="12" spans="3:7">
      <c r="C12" s="251" t="s">
        <v>307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topLeftCell="A16" workbookViewId="0">
      <selection activeCell="U39" sqref="U39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P258"/>
  <sheetViews>
    <sheetView topLeftCell="A10" zoomScale="85" zoomScaleNormal="85" zoomScaleSheetLayoutView="75" workbookViewId="0">
      <selection activeCell="K26" sqref="K26"/>
    </sheetView>
  </sheetViews>
  <sheetFormatPr defaultRowHeight="18.75" outlineLevelRow="1"/>
  <cols>
    <col min="1" max="1" width="64.28515625" style="2" customWidth="1"/>
    <col min="2" max="2" width="6.5703125" style="20" customWidth="1"/>
    <col min="3" max="3" width="14.85546875" style="20" customWidth="1"/>
    <col min="4" max="4" width="15" style="20" customWidth="1"/>
    <col min="5" max="5" width="14.5703125" style="20" customWidth="1"/>
    <col min="6" max="6" width="14.7109375" style="20" customWidth="1"/>
    <col min="7" max="7" width="32.5703125" style="20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469</v>
      </c>
      <c r="B1" s="17"/>
      <c r="D1" s="2"/>
      <c r="E1" s="2" t="s">
        <v>488</v>
      </c>
      <c r="F1" s="2"/>
      <c r="G1" s="2"/>
    </row>
    <row r="2" spans="1:10">
      <c r="B2" s="17"/>
      <c r="D2" s="2"/>
      <c r="E2" s="2" t="s">
        <v>477</v>
      </c>
      <c r="F2" s="2"/>
      <c r="G2" s="2"/>
    </row>
    <row r="3" spans="1:10" ht="18.75" customHeight="1">
      <c r="A3" s="396"/>
      <c r="B3" s="397"/>
      <c r="D3" s="17"/>
      <c r="E3" s="2" t="s">
        <v>478</v>
      </c>
      <c r="F3" s="2"/>
      <c r="G3" s="2"/>
    </row>
    <row r="4" spans="1:10" ht="42" customHeight="1">
      <c r="A4" s="20" t="s">
        <v>470</v>
      </c>
      <c r="D4" s="17"/>
      <c r="E4" s="401" t="s">
        <v>0</v>
      </c>
      <c r="F4" s="401"/>
      <c r="G4" s="401"/>
      <c r="J4" s="39"/>
    </row>
    <row r="5" spans="1:10" ht="18.75" customHeight="1">
      <c r="A5" s="260"/>
      <c r="B5" s="260"/>
      <c r="D5" s="17"/>
      <c r="E5" s="17"/>
      <c r="F5" s="17"/>
      <c r="G5" s="402"/>
      <c r="H5" s="402"/>
      <c r="I5" s="50"/>
      <c r="J5" s="50"/>
    </row>
    <row r="6" spans="1:10" ht="18.75" customHeight="1">
      <c r="A6" s="20"/>
      <c r="D6" s="17"/>
      <c r="E6" s="17"/>
      <c r="F6" s="17"/>
      <c r="G6" s="50"/>
      <c r="H6" s="50"/>
      <c r="I6" s="50"/>
      <c r="J6" s="50"/>
    </row>
    <row r="7" spans="1:10" ht="18.75" customHeight="1">
      <c r="A7" s="20"/>
      <c r="D7" s="17"/>
      <c r="E7" s="17"/>
      <c r="F7" s="17"/>
      <c r="G7" s="50"/>
      <c r="H7" s="50"/>
      <c r="I7" s="50"/>
      <c r="J7" s="50"/>
    </row>
    <row r="8" spans="1:10" ht="18.75" customHeight="1">
      <c r="A8" s="398" t="s">
        <v>471</v>
      </c>
      <c r="B8" s="398"/>
      <c r="D8" s="17"/>
      <c r="E8" s="17"/>
      <c r="F8" s="17"/>
      <c r="G8" s="402"/>
      <c r="H8" s="402"/>
      <c r="I8" s="402"/>
      <c r="J8" s="402"/>
    </row>
    <row r="9" spans="1:10" ht="18.75" customHeight="1">
      <c r="E9" s="1" t="s">
        <v>474</v>
      </c>
      <c r="F9" s="1"/>
      <c r="G9" s="1"/>
      <c r="H9" s="1"/>
    </row>
    <row r="10" spans="1:10">
      <c r="A10" s="50" t="s">
        <v>472</v>
      </c>
      <c r="C10" s="3"/>
      <c r="D10" s="21"/>
      <c r="E10" s="261"/>
      <c r="F10" s="261"/>
      <c r="G10" s="261"/>
      <c r="H10" s="261"/>
    </row>
    <row r="11" spans="1:10" ht="18.75" customHeight="1">
      <c r="A11" s="403"/>
      <c r="B11" s="403"/>
      <c r="C11" s="139"/>
      <c r="D11" s="139"/>
      <c r="E11" s="262" t="s">
        <v>475</v>
      </c>
      <c r="F11" s="262"/>
      <c r="G11" s="262"/>
      <c r="H11" s="262"/>
    </row>
    <row r="12" spans="1:10" ht="20.25" customHeight="1">
      <c r="A12" s="400" t="s">
        <v>473</v>
      </c>
      <c r="B12" s="400"/>
      <c r="D12" s="2"/>
      <c r="E12" s="261"/>
      <c r="F12" s="261"/>
      <c r="G12" s="261"/>
      <c r="H12" s="261"/>
    </row>
    <row r="13" spans="1:10" ht="19.5" customHeight="1">
      <c r="A13" s="399"/>
      <c r="B13" s="399"/>
      <c r="E13" s="262" t="s">
        <v>476</v>
      </c>
      <c r="F13" s="262"/>
      <c r="G13" s="262"/>
      <c r="H13" s="262"/>
    </row>
    <row r="14" spans="1:10" ht="19.5" customHeight="1">
      <c r="A14" s="20"/>
      <c r="E14" s="261"/>
      <c r="F14" s="261"/>
      <c r="G14" s="261"/>
      <c r="H14" s="261"/>
    </row>
    <row r="15" spans="1:10" ht="19.5" customHeight="1">
      <c r="A15" s="400"/>
      <c r="B15" s="400"/>
      <c r="C15" s="3"/>
      <c r="D15" s="17"/>
      <c r="E15" s="17"/>
      <c r="F15" s="17"/>
      <c r="G15" s="401"/>
      <c r="H15" s="401"/>
      <c r="I15" s="401"/>
      <c r="J15" s="401"/>
    </row>
    <row r="16" spans="1:10" ht="16.5" customHeight="1">
      <c r="A16" s="398" t="s">
        <v>471</v>
      </c>
      <c r="B16" s="398"/>
      <c r="C16" s="3"/>
      <c r="D16" s="17"/>
      <c r="E16" s="17"/>
      <c r="F16" s="17"/>
      <c r="G16" s="50"/>
      <c r="H16" s="50"/>
      <c r="I16" s="50"/>
      <c r="J16" s="50"/>
    </row>
    <row r="17" spans="1:10" ht="16.5" customHeight="1">
      <c r="A17" s="20"/>
      <c r="C17" s="3"/>
      <c r="D17" s="17"/>
      <c r="E17" s="17"/>
      <c r="F17" s="17"/>
      <c r="G17" s="50"/>
      <c r="H17" s="50"/>
      <c r="I17" s="50"/>
      <c r="J17" s="50"/>
    </row>
    <row r="18" spans="1:10" ht="18.75" customHeight="1">
      <c r="A18" s="398"/>
      <c r="B18" s="398"/>
      <c r="D18" s="17"/>
      <c r="E18" s="2" t="s">
        <v>471</v>
      </c>
      <c r="F18" s="2"/>
      <c r="G18" s="2"/>
    </row>
    <row r="19" spans="1:10" ht="18.75" customHeight="1">
      <c r="A19" s="20"/>
      <c r="D19" s="17"/>
      <c r="E19" s="2"/>
      <c r="F19" s="2"/>
      <c r="G19" s="2"/>
    </row>
    <row r="20" spans="1:10" ht="27.75" customHeight="1">
      <c r="A20" s="47"/>
      <c r="B20" s="395"/>
      <c r="C20" s="395"/>
      <c r="D20" s="395"/>
      <c r="E20" s="205"/>
      <c r="F20" s="206"/>
      <c r="G20" s="5" t="s">
        <v>184</v>
      </c>
    </row>
    <row r="21" spans="1:10" ht="34.5" customHeight="1">
      <c r="A21" s="282" t="s">
        <v>503</v>
      </c>
      <c r="B21" s="395" t="s">
        <v>499</v>
      </c>
      <c r="C21" s="395"/>
      <c r="D21" s="395"/>
      <c r="E21" s="53"/>
      <c r="F21" s="11" t="s">
        <v>100</v>
      </c>
      <c r="G21" s="283">
        <v>20618676</v>
      </c>
    </row>
    <row r="22" spans="1:10" ht="28.5" customHeight="1">
      <c r="A22" s="47" t="s">
        <v>12</v>
      </c>
      <c r="B22" s="395"/>
      <c r="C22" s="395"/>
      <c r="D22" s="395"/>
      <c r="E22" s="48"/>
      <c r="F22" s="11" t="s">
        <v>99</v>
      </c>
      <c r="G22" s="283">
        <v>150</v>
      </c>
    </row>
    <row r="23" spans="1:10" ht="27" customHeight="1">
      <c r="A23" s="47" t="s">
        <v>17</v>
      </c>
      <c r="B23" s="395" t="s">
        <v>504</v>
      </c>
      <c r="C23" s="395"/>
      <c r="D23" s="395"/>
      <c r="E23" s="48"/>
      <c r="F23" s="11" t="s">
        <v>98</v>
      </c>
      <c r="G23" s="283">
        <v>3210300000</v>
      </c>
    </row>
    <row r="24" spans="1:10" ht="27" customHeight="1">
      <c r="A24" s="51" t="s">
        <v>66</v>
      </c>
      <c r="B24" s="395"/>
      <c r="C24" s="395"/>
      <c r="D24" s="395"/>
      <c r="E24" s="53"/>
      <c r="F24" s="11" t="s">
        <v>7</v>
      </c>
      <c r="G24" s="5"/>
    </row>
    <row r="25" spans="1:10" ht="40.5" customHeight="1">
      <c r="A25" s="51" t="s">
        <v>14</v>
      </c>
      <c r="B25" s="395" t="s">
        <v>502</v>
      </c>
      <c r="C25" s="395"/>
      <c r="D25" s="395"/>
      <c r="E25" s="53"/>
      <c r="F25" s="11" t="s">
        <v>6</v>
      </c>
      <c r="G25" s="5"/>
    </row>
    <row r="26" spans="1:10" ht="45.75" customHeight="1">
      <c r="A26" s="51" t="s">
        <v>13</v>
      </c>
      <c r="B26" s="395" t="s">
        <v>502</v>
      </c>
      <c r="C26" s="395"/>
      <c r="D26" s="395"/>
      <c r="E26" s="53"/>
      <c r="F26" s="11" t="s">
        <v>8</v>
      </c>
      <c r="G26" s="283" t="s">
        <v>492</v>
      </c>
    </row>
    <row r="27" spans="1:10" ht="40.5" customHeight="1">
      <c r="A27" s="51" t="s">
        <v>237</v>
      </c>
      <c r="B27" s="395"/>
      <c r="C27" s="395"/>
      <c r="D27" s="395"/>
      <c r="E27" s="395" t="s">
        <v>137</v>
      </c>
      <c r="F27" s="405"/>
      <c r="G27" s="9"/>
    </row>
    <row r="28" spans="1:10" ht="36" customHeight="1">
      <c r="A28" s="51" t="s">
        <v>18</v>
      </c>
      <c r="B28" s="395" t="s">
        <v>494</v>
      </c>
      <c r="C28" s="395"/>
      <c r="D28" s="395"/>
      <c r="E28" s="395" t="s">
        <v>138</v>
      </c>
      <c r="F28" s="406"/>
      <c r="G28" s="9"/>
    </row>
    <row r="29" spans="1:10" ht="33" customHeight="1">
      <c r="A29" s="51" t="s">
        <v>90</v>
      </c>
      <c r="B29" s="395">
        <v>9</v>
      </c>
      <c r="C29" s="395"/>
      <c r="D29" s="395"/>
      <c r="E29" s="52"/>
      <c r="F29" s="52"/>
      <c r="G29" s="284"/>
    </row>
    <row r="30" spans="1:10" ht="30.75" customHeight="1">
      <c r="A30" s="47" t="s">
        <v>9</v>
      </c>
      <c r="B30" s="407" t="s">
        <v>524</v>
      </c>
      <c r="C30" s="407"/>
      <c r="D30" s="407"/>
      <c r="E30" s="407"/>
      <c r="F30" s="407"/>
      <c r="G30" s="49"/>
    </row>
    <row r="31" spans="1:10" ht="34.5" customHeight="1">
      <c r="A31" s="51" t="s">
        <v>10</v>
      </c>
      <c r="B31" s="407" t="s">
        <v>497</v>
      </c>
      <c r="C31" s="407"/>
      <c r="D31" s="407"/>
      <c r="E31" s="407"/>
      <c r="F31" s="407"/>
      <c r="G31" s="52"/>
    </row>
    <row r="32" spans="1:10" ht="28.5" customHeight="1">
      <c r="A32" s="47" t="s">
        <v>11</v>
      </c>
      <c r="B32" s="407" t="s">
        <v>496</v>
      </c>
      <c r="C32" s="407"/>
      <c r="D32" s="407"/>
      <c r="E32" s="407"/>
      <c r="F32" s="407"/>
      <c r="G32" s="49"/>
    </row>
    <row r="33" spans="1:7" ht="269.25" customHeight="1">
      <c r="A33" s="404"/>
      <c r="B33" s="404"/>
      <c r="C33" s="404"/>
      <c r="D33" s="2"/>
      <c r="E33" s="2"/>
      <c r="F33" s="2"/>
      <c r="G33" s="2"/>
    </row>
    <row r="34" spans="1:7" ht="27.75" customHeight="1">
      <c r="A34" s="386"/>
      <c r="B34" s="386"/>
      <c r="C34" s="386"/>
      <c r="D34" s="386"/>
      <c r="E34" s="386"/>
      <c r="F34" s="386"/>
      <c r="G34" s="386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6"/>
      <c r="B37" s="156"/>
      <c r="C37" s="156"/>
      <c r="D37" s="156"/>
      <c r="E37" s="156"/>
      <c r="F37" s="156"/>
      <c r="G37" s="156"/>
    </row>
    <row r="38" spans="1:7" ht="9" customHeight="1">
      <c r="A38" s="10"/>
      <c r="B38" s="10"/>
      <c r="C38" s="10"/>
      <c r="D38" s="10"/>
      <c r="E38" s="10"/>
      <c r="F38" s="10"/>
      <c r="G38" s="10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0"/>
      <c r="C40" s="50"/>
      <c r="D40" s="50"/>
      <c r="E40" s="50"/>
      <c r="F40" s="50"/>
      <c r="G40" s="50"/>
    </row>
    <row r="41" spans="1:7" ht="36" customHeight="1">
      <c r="B41" s="157"/>
      <c r="C41" s="39"/>
      <c r="D41" s="34"/>
      <c r="E41" s="34"/>
      <c r="F41" s="34"/>
      <c r="G41" s="34"/>
    </row>
    <row r="42" spans="1:7" ht="66" customHeight="1">
      <c r="B42" s="157"/>
      <c r="C42" s="39"/>
      <c r="D42" s="40"/>
      <c r="E42" s="40"/>
      <c r="F42" s="40"/>
      <c r="G42" s="40"/>
    </row>
    <row r="43" spans="1:7" ht="12.75" customHeight="1">
      <c r="A43" s="147"/>
      <c r="B43" s="148"/>
      <c r="C43" s="147"/>
      <c r="D43" s="147"/>
      <c r="E43" s="148"/>
      <c r="F43" s="147"/>
      <c r="G43" s="148"/>
    </row>
    <row r="44" spans="1:7" ht="27.75" customHeight="1">
      <c r="A44" s="158"/>
      <c r="B44" s="158"/>
      <c r="C44" s="158"/>
      <c r="D44" s="158"/>
      <c r="E44" s="158"/>
      <c r="F44" s="158"/>
      <c r="G44" s="158"/>
    </row>
    <row r="45" spans="1:7" ht="27" customHeight="1">
      <c r="A45" s="149"/>
      <c r="B45" s="148"/>
      <c r="C45" s="150"/>
      <c r="D45" s="150"/>
      <c r="E45" s="150"/>
      <c r="F45" s="150"/>
      <c r="G45" s="70"/>
    </row>
    <row r="46" spans="1:7" ht="38.25" customHeight="1">
      <c r="A46" s="149"/>
      <c r="B46" s="148"/>
      <c r="C46" s="150"/>
      <c r="D46" s="150"/>
      <c r="E46" s="150"/>
      <c r="F46" s="150"/>
      <c r="G46" s="70"/>
    </row>
    <row r="47" spans="1:7" ht="20.100000000000001" customHeight="1">
      <c r="A47" s="151"/>
      <c r="B47" s="148"/>
      <c r="C47" s="150"/>
      <c r="D47" s="150"/>
      <c r="E47" s="150"/>
      <c r="F47" s="150"/>
      <c r="G47" s="70"/>
    </row>
    <row r="48" spans="1:7" ht="20.100000000000001" customHeight="1">
      <c r="A48" s="149"/>
      <c r="B48" s="148"/>
      <c r="C48" s="150"/>
      <c r="D48" s="150"/>
      <c r="E48" s="150"/>
      <c r="F48" s="150"/>
      <c r="G48" s="70"/>
    </row>
    <row r="49" spans="1:7" ht="20.100000000000001" customHeight="1">
      <c r="A49" s="149"/>
      <c r="B49" s="148"/>
      <c r="C49" s="150"/>
      <c r="D49" s="150"/>
      <c r="E49" s="150"/>
      <c r="F49" s="150"/>
      <c r="G49" s="70"/>
    </row>
    <row r="50" spans="1:7" ht="27" customHeight="1">
      <c r="A50" s="149"/>
      <c r="B50" s="148"/>
      <c r="C50" s="150"/>
      <c r="D50" s="150"/>
      <c r="E50" s="150"/>
      <c r="F50" s="150"/>
      <c r="G50" s="70"/>
    </row>
    <row r="51" spans="1:7" ht="20.100000000000001" customHeight="1">
      <c r="A51" s="152"/>
      <c r="B51" s="148"/>
      <c r="C51" s="150"/>
      <c r="D51" s="150"/>
      <c r="E51" s="150"/>
      <c r="F51" s="150"/>
      <c r="G51" s="70"/>
    </row>
    <row r="52" spans="1:7" ht="37.5" customHeight="1">
      <c r="A52" s="153"/>
      <c r="B52" s="148"/>
      <c r="C52" s="150"/>
      <c r="D52" s="150"/>
      <c r="E52" s="150"/>
      <c r="F52" s="150"/>
      <c r="G52" s="70"/>
    </row>
    <row r="53" spans="1:7" ht="21" customHeight="1">
      <c r="A53" s="149"/>
      <c r="B53" s="148"/>
      <c r="C53" s="150"/>
      <c r="D53" s="150"/>
      <c r="E53" s="150"/>
      <c r="F53" s="150"/>
      <c r="G53" s="70"/>
    </row>
    <row r="54" spans="1:7" ht="20.100000000000001" customHeight="1">
      <c r="A54" s="154"/>
      <c r="B54" s="148"/>
      <c r="C54" s="150"/>
      <c r="D54" s="150"/>
      <c r="E54" s="150"/>
      <c r="F54" s="150"/>
      <c r="G54" s="70"/>
    </row>
    <row r="55" spans="1:7" ht="20.100000000000001" customHeight="1">
      <c r="A55" s="22"/>
      <c r="B55" s="148"/>
      <c r="C55" s="150"/>
      <c r="D55" s="150"/>
      <c r="E55" s="150"/>
      <c r="F55" s="150"/>
      <c r="G55" s="70"/>
    </row>
    <row r="56" spans="1:7" ht="20.100000000000001" customHeight="1">
      <c r="A56" s="152"/>
      <c r="B56" s="148"/>
      <c r="C56" s="150"/>
      <c r="D56" s="150"/>
      <c r="E56" s="150"/>
      <c r="F56" s="150"/>
      <c r="G56" s="70"/>
    </row>
    <row r="57" spans="1:7" ht="18" customHeight="1">
      <c r="A57" s="153"/>
      <c r="B57" s="148"/>
      <c r="C57" s="150"/>
      <c r="D57" s="150"/>
      <c r="E57" s="150"/>
      <c r="F57" s="150"/>
      <c r="G57" s="70"/>
    </row>
    <row r="58" spans="1:7" ht="0.75" hidden="1" customHeight="1">
      <c r="A58" s="153"/>
      <c r="B58" s="40"/>
      <c r="C58" s="69"/>
      <c r="D58" s="69"/>
      <c r="E58" s="159"/>
      <c r="F58" s="159"/>
      <c r="G58" s="159"/>
    </row>
    <row r="59" spans="1:7" ht="18.75" hidden="1" customHeight="1" outlineLevel="1">
      <c r="A59" s="158"/>
      <c r="B59" s="158"/>
      <c r="C59" s="158"/>
      <c r="D59" s="158"/>
      <c r="E59" s="158"/>
      <c r="F59" s="158"/>
      <c r="G59" s="158"/>
    </row>
    <row r="60" spans="1:7" ht="21" customHeight="1" collapsed="1">
      <c r="A60" s="153"/>
      <c r="B60" s="148"/>
      <c r="C60" s="150"/>
      <c r="D60" s="150"/>
      <c r="E60" s="150"/>
      <c r="F60" s="150"/>
      <c r="G60" s="70"/>
    </row>
    <row r="61" spans="1:7" ht="23.25" customHeight="1">
      <c r="A61" s="45"/>
      <c r="B61" s="148"/>
      <c r="C61" s="150"/>
      <c r="D61" s="150"/>
      <c r="E61" s="150"/>
      <c r="F61" s="150"/>
      <c r="G61" s="70"/>
    </row>
    <row r="62" spans="1:7" ht="36.75" customHeight="1">
      <c r="A62" s="45"/>
      <c r="B62" s="148"/>
      <c r="C62" s="150"/>
      <c r="D62" s="150"/>
      <c r="E62" s="150"/>
      <c r="F62" s="150"/>
      <c r="G62" s="70"/>
    </row>
    <row r="63" spans="1:7" ht="37.5" customHeight="1">
      <c r="A63" s="153"/>
      <c r="B63" s="148"/>
      <c r="C63" s="150"/>
      <c r="D63" s="150"/>
      <c r="E63" s="150"/>
      <c r="F63" s="150"/>
      <c r="G63" s="70"/>
    </row>
    <row r="64" spans="1:7" ht="37.5" customHeight="1">
      <c r="A64" s="153"/>
      <c r="B64" s="148"/>
      <c r="C64" s="150"/>
      <c r="D64" s="150"/>
      <c r="E64" s="150"/>
      <c r="F64" s="150"/>
      <c r="G64" s="70"/>
    </row>
    <row r="65" spans="1:7" ht="21" customHeight="1">
      <c r="A65" s="154"/>
      <c r="B65" s="148"/>
      <c r="C65" s="150"/>
      <c r="D65" s="150"/>
      <c r="E65" s="150"/>
      <c r="F65" s="150"/>
      <c r="G65" s="70"/>
    </row>
    <row r="66" spans="1:7" ht="20.100000000000001" customHeight="1">
      <c r="A66" s="158"/>
      <c r="B66" s="158"/>
      <c r="C66" s="158"/>
      <c r="D66" s="158"/>
      <c r="E66" s="158"/>
      <c r="F66" s="158"/>
      <c r="G66" s="158"/>
    </row>
    <row r="67" spans="1:7" ht="19.5" customHeight="1">
      <c r="A67" s="22"/>
      <c r="B67" s="147"/>
      <c r="C67" s="150"/>
      <c r="D67" s="150"/>
      <c r="E67" s="150"/>
      <c r="F67" s="150"/>
      <c r="G67" s="70"/>
    </row>
    <row r="68" spans="1:7" ht="20.100000000000001" customHeight="1">
      <c r="A68" s="22"/>
      <c r="B68" s="147"/>
      <c r="C68" s="150"/>
      <c r="D68" s="150"/>
      <c r="E68" s="150"/>
      <c r="F68" s="150"/>
      <c r="G68" s="70"/>
    </row>
    <row r="69" spans="1:7" ht="21" customHeight="1">
      <c r="A69" s="152"/>
      <c r="B69" s="147"/>
      <c r="C69" s="150"/>
      <c r="D69" s="150"/>
      <c r="E69" s="150"/>
      <c r="F69" s="150"/>
      <c r="G69" s="70"/>
    </row>
    <row r="70" spans="1:7" ht="24" customHeight="1">
      <c r="A70" s="160"/>
      <c r="B70" s="160"/>
      <c r="C70" s="160"/>
      <c r="D70" s="160"/>
      <c r="E70" s="160"/>
      <c r="F70" s="160"/>
      <c r="G70" s="160"/>
    </row>
    <row r="71" spans="1:7" ht="16.5" customHeight="1">
      <c r="A71" s="153"/>
      <c r="B71" s="147"/>
      <c r="C71" s="150"/>
      <c r="D71" s="150"/>
      <c r="E71" s="150"/>
      <c r="F71" s="150"/>
      <c r="G71" s="70"/>
    </row>
    <row r="72" spans="1:7" ht="20.100000000000001" customHeight="1">
      <c r="A72" s="161"/>
      <c r="B72" s="161"/>
      <c r="C72" s="161"/>
      <c r="D72" s="161"/>
      <c r="E72" s="161"/>
      <c r="F72" s="161"/>
      <c r="G72" s="161"/>
    </row>
    <row r="73" spans="1:7" ht="16.5" customHeight="1">
      <c r="A73" s="153"/>
      <c r="B73" s="147"/>
      <c r="C73" s="150"/>
      <c r="D73" s="150"/>
      <c r="E73" s="150"/>
      <c r="F73" s="150"/>
      <c r="G73" s="70"/>
    </row>
    <row r="74" spans="1:7" ht="20.100000000000001" customHeight="1">
      <c r="A74" s="153"/>
      <c r="B74" s="147"/>
      <c r="C74" s="150"/>
      <c r="D74" s="150"/>
      <c r="E74" s="150"/>
      <c r="F74" s="150"/>
      <c r="G74" s="70"/>
    </row>
    <row r="75" spans="1:7" ht="20.100000000000001" customHeight="1">
      <c r="A75" s="158"/>
      <c r="B75" s="158"/>
      <c r="C75" s="158"/>
      <c r="D75" s="158"/>
      <c r="E75" s="158"/>
      <c r="F75" s="158"/>
      <c r="G75" s="158"/>
    </row>
    <row r="76" spans="1:7" ht="18" customHeight="1">
      <c r="A76" s="153"/>
      <c r="B76" s="147"/>
      <c r="C76" s="150"/>
      <c r="D76" s="150"/>
      <c r="E76" s="150"/>
      <c r="F76" s="150"/>
      <c r="G76" s="70"/>
    </row>
    <row r="77" spans="1:7" ht="20.100000000000001" customHeight="1">
      <c r="A77" s="153"/>
      <c r="B77" s="147"/>
      <c r="C77" s="150"/>
      <c r="D77" s="150"/>
      <c r="E77" s="150"/>
      <c r="F77" s="150"/>
      <c r="G77" s="70"/>
    </row>
    <row r="78" spans="1:7" ht="20.100000000000001" customHeight="1">
      <c r="A78" s="155"/>
      <c r="B78" s="147"/>
      <c r="C78" s="150"/>
      <c r="D78" s="150"/>
      <c r="E78" s="150"/>
      <c r="F78" s="150"/>
      <c r="G78" s="70"/>
    </row>
    <row r="79" spans="1:7" ht="20.100000000000001" customHeight="1">
      <c r="A79" s="154"/>
      <c r="B79" s="147"/>
      <c r="C79" s="150"/>
      <c r="D79" s="150"/>
      <c r="E79" s="150"/>
      <c r="F79" s="150"/>
      <c r="G79" s="70"/>
    </row>
    <row r="80" spans="1:7" s="4" customFormat="1" ht="20.100000000000001" customHeight="1">
      <c r="A80" s="153"/>
      <c r="B80" s="147"/>
      <c r="C80" s="150"/>
      <c r="D80" s="150"/>
      <c r="E80" s="150"/>
      <c r="F80" s="150"/>
      <c r="G80" s="70"/>
    </row>
    <row r="81" spans="1:16" ht="20.100000000000001" customHeight="1">
      <c r="A81" s="153"/>
      <c r="B81" s="147"/>
      <c r="C81" s="150"/>
      <c r="D81" s="150"/>
      <c r="E81" s="150"/>
      <c r="F81" s="150"/>
      <c r="G81" s="70"/>
    </row>
    <row r="82" spans="1:16" ht="20.100000000000001" customHeight="1">
      <c r="A82" s="154"/>
      <c r="B82" s="147"/>
      <c r="C82" s="150"/>
      <c r="D82" s="150"/>
      <c r="E82" s="150"/>
      <c r="F82" s="150"/>
      <c r="G82" s="70"/>
    </row>
    <row r="83" spans="1:16" s="4" customFormat="1" ht="20.100000000000001" customHeight="1">
      <c r="A83" s="153"/>
      <c r="B83" s="147"/>
      <c r="C83" s="150"/>
      <c r="D83" s="150"/>
      <c r="E83" s="150"/>
      <c r="F83" s="150"/>
      <c r="G83" s="70"/>
    </row>
    <row r="84" spans="1:16" ht="20.100000000000001" customHeight="1">
      <c r="A84" s="153"/>
      <c r="B84" s="147"/>
      <c r="C84" s="150"/>
      <c r="D84" s="150"/>
      <c r="E84" s="150"/>
      <c r="F84" s="150"/>
      <c r="G84" s="70"/>
    </row>
    <row r="85" spans="1:16" ht="20.100000000000001" customHeight="1">
      <c r="A85" s="154"/>
      <c r="B85" s="81"/>
      <c r="C85" s="150"/>
      <c r="D85" s="150"/>
      <c r="E85" s="150"/>
      <c r="F85" s="150"/>
      <c r="G85" s="70"/>
    </row>
    <row r="86" spans="1:16" s="4" customFormat="1" ht="20.100000000000001" customHeight="1">
      <c r="A86" s="154"/>
      <c r="B86" s="20"/>
      <c r="C86" s="150"/>
      <c r="D86" s="150"/>
      <c r="E86" s="150"/>
      <c r="F86" s="150"/>
      <c r="G86" s="70"/>
    </row>
    <row r="87" spans="1:16" ht="8.25" customHeight="1">
      <c r="A87" s="22"/>
    </row>
    <row r="88" spans="1:16" ht="21.75" customHeight="1">
      <c r="A88" s="85"/>
      <c r="B88" s="86"/>
      <c r="C88" s="143"/>
      <c r="D88" s="87"/>
      <c r="E88" s="130"/>
      <c r="F88" s="130"/>
      <c r="G88" s="130"/>
    </row>
    <row r="89" spans="1:16" s="1" customFormat="1" ht="20.100000000000001" customHeight="1">
      <c r="A89" s="88"/>
      <c r="B89" s="89"/>
      <c r="C89" s="88"/>
      <c r="D89" s="89"/>
      <c r="E89" s="89"/>
      <c r="F89" s="89"/>
      <c r="G89" s="89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9"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  <mergeCell ref="E4:G4"/>
    <mergeCell ref="G5:H5"/>
    <mergeCell ref="G8:J8"/>
    <mergeCell ref="G15:J15"/>
    <mergeCell ref="A11:B11"/>
    <mergeCell ref="A3:B3"/>
    <mergeCell ref="A8:B8"/>
    <mergeCell ref="A13:B13"/>
    <mergeCell ref="A15:B15"/>
    <mergeCell ref="A18:B18"/>
    <mergeCell ref="A12:B12"/>
    <mergeCell ref="A16:B16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3"/>
  </sheetPr>
  <dimension ref="A1:Q316"/>
  <sheetViews>
    <sheetView zoomScaleNormal="100" zoomScaleSheetLayoutView="10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D68" sqref="D68:F71"/>
    </sheetView>
  </sheetViews>
  <sheetFormatPr defaultRowHeight="18.75"/>
  <cols>
    <col min="1" max="1" width="47.7109375" style="2" customWidth="1"/>
    <col min="2" max="2" width="12" style="20" customWidth="1"/>
    <col min="3" max="4" width="15.85546875" style="20" customWidth="1"/>
    <col min="5" max="5" width="13.85546875" style="20" customWidth="1"/>
    <col min="6" max="6" width="14.28515625" style="20" customWidth="1"/>
    <col min="7" max="7" width="12.28515625" style="20" customWidth="1"/>
    <col min="8" max="8" width="12.140625" style="271" customWidth="1"/>
    <col min="9" max="9" width="15.85546875" style="20" customWidth="1"/>
    <col min="10" max="16384" width="9.140625" style="2"/>
  </cols>
  <sheetData>
    <row r="1" spans="1:10" ht="30.75" customHeight="1">
      <c r="A1" s="410" t="s">
        <v>83</v>
      </c>
      <c r="B1" s="410"/>
      <c r="C1" s="410"/>
      <c r="D1" s="410"/>
      <c r="E1" s="410"/>
      <c r="F1" s="410"/>
      <c r="G1" s="410"/>
      <c r="H1" s="410"/>
      <c r="I1" s="410"/>
    </row>
    <row r="2" spans="1:10" ht="5.25" customHeight="1">
      <c r="A2" s="33"/>
      <c r="B2" s="40"/>
      <c r="C2" s="40"/>
      <c r="D2" s="40"/>
      <c r="E2" s="40"/>
      <c r="F2" s="40"/>
      <c r="G2" s="40"/>
      <c r="H2" s="265"/>
      <c r="I2" s="40"/>
    </row>
    <row r="3" spans="1:10" ht="42" customHeight="1">
      <c r="A3" s="387" t="s">
        <v>203</v>
      </c>
      <c r="B3" s="388" t="s">
        <v>15</v>
      </c>
      <c r="C3" s="390" t="s">
        <v>479</v>
      </c>
      <c r="D3" s="390"/>
      <c r="E3" s="389" t="s">
        <v>526</v>
      </c>
      <c r="F3" s="389"/>
      <c r="G3" s="389"/>
      <c r="H3" s="389"/>
      <c r="I3" s="411" t="s">
        <v>197</v>
      </c>
    </row>
    <row r="4" spans="1:10" ht="72.75" customHeight="1">
      <c r="A4" s="387"/>
      <c r="B4" s="388"/>
      <c r="C4" s="334" t="s">
        <v>527</v>
      </c>
      <c r="D4" s="334" t="s">
        <v>528</v>
      </c>
      <c r="E4" s="46" t="s">
        <v>187</v>
      </c>
      <c r="F4" s="46" t="s">
        <v>176</v>
      </c>
      <c r="G4" s="46" t="s">
        <v>382</v>
      </c>
      <c r="H4" s="266" t="s">
        <v>383</v>
      </c>
      <c r="I4" s="412"/>
      <c r="J4" s="287"/>
    </row>
    <row r="5" spans="1:10" ht="12" customHeight="1">
      <c r="A5" s="99">
        <v>1</v>
      </c>
      <c r="B5" s="352">
        <v>2</v>
      </c>
      <c r="C5" s="99">
        <v>3</v>
      </c>
      <c r="D5" s="99">
        <v>4</v>
      </c>
      <c r="E5" s="352">
        <v>5</v>
      </c>
      <c r="F5" s="99">
        <v>6</v>
      </c>
      <c r="G5" s="99">
        <v>7</v>
      </c>
      <c r="H5" s="273">
        <v>8</v>
      </c>
      <c r="I5" s="99">
        <v>9</v>
      </c>
      <c r="J5" s="287"/>
    </row>
    <row r="6" spans="1:10" s="4" customFormat="1" ht="33" customHeight="1">
      <c r="A6" s="408" t="s">
        <v>196</v>
      </c>
      <c r="B6" s="408"/>
      <c r="C6" s="408"/>
      <c r="D6" s="408"/>
      <c r="E6" s="408"/>
      <c r="F6" s="408"/>
      <c r="G6" s="408"/>
      <c r="H6" s="408"/>
      <c r="I6" s="408"/>
      <c r="J6" s="289"/>
    </row>
    <row r="7" spans="1:10" s="4" customFormat="1" ht="42.75" customHeight="1">
      <c r="A7" s="200" t="s">
        <v>380</v>
      </c>
      <c r="B7" s="90">
        <v>1000</v>
      </c>
      <c r="C7" s="325">
        <v>11320</v>
      </c>
      <c r="D7" s="295">
        <v>12523</v>
      </c>
      <c r="E7" s="295">
        <v>3770</v>
      </c>
      <c r="F7" s="295">
        <v>3857</v>
      </c>
      <c r="G7" s="207">
        <f>F7-E7</f>
        <v>87</v>
      </c>
      <c r="H7" s="267">
        <f>F7/E7*100</f>
        <v>102.30769230769229</v>
      </c>
      <c r="I7" s="63"/>
      <c r="J7" s="289"/>
    </row>
    <row r="8" spans="1:10" ht="44.25" customHeight="1">
      <c r="A8" s="200" t="s">
        <v>381</v>
      </c>
      <c r="B8" s="196">
        <v>1010</v>
      </c>
      <c r="C8" s="207">
        <f>SUM(C9:C16)</f>
        <v>-10033</v>
      </c>
      <c r="D8" s="207">
        <f>SUM(D9:D16)</f>
        <v>-10899</v>
      </c>
      <c r="E8" s="207">
        <f>SUM(E9:E16)</f>
        <v>-3279</v>
      </c>
      <c r="F8" s="207">
        <f>SUM(F9:F16)</f>
        <v>-3361</v>
      </c>
      <c r="G8" s="207">
        <f>F8-E8</f>
        <v>-82</v>
      </c>
      <c r="H8" s="267">
        <f>F8/E8*100</f>
        <v>102.50076242756938</v>
      </c>
      <c r="I8" s="63"/>
      <c r="J8" s="287"/>
    </row>
    <row r="9" spans="1:10" s="1" customFormat="1" ht="22.5" customHeight="1">
      <c r="A9" s="95" t="s">
        <v>202</v>
      </c>
      <c r="B9" s="333">
        <v>1011</v>
      </c>
      <c r="C9" s="326">
        <v>-10033</v>
      </c>
      <c r="D9" s="96">
        <v>-10899</v>
      </c>
      <c r="E9" s="96">
        <v>-3279</v>
      </c>
      <c r="F9" s="96">
        <v>-3361</v>
      </c>
      <c r="G9" s="207">
        <f t="shared" ref="G9:G16" si="0">F9-E9</f>
        <v>-82</v>
      </c>
      <c r="H9" s="267">
        <f t="shared" ref="H9:H16" si="1">F9/E9*100</f>
        <v>102.50076242756938</v>
      </c>
      <c r="I9" s="347"/>
      <c r="J9" s="290"/>
    </row>
    <row r="10" spans="1:10" s="1" customFormat="1" ht="21" customHeight="1">
      <c r="A10" s="95" t="s">
        <v>59</v>
      </c>
      <c r="B10" s="333">
        <v>1012</v>
      </c>
      <c r="C10" s="96" t="s">
        <v>253</v>
      </c>
      <c r="D10" s="96" t="s">
        <v>253</v>
      </c>
      <c r="E10" s="96" t="s">
        <v>253</v>
      </c>
      <c r="F10" s="96" t="s">
        <v>253</v>
      </c>
      <c r="G10" s="279" t="e">
        <f t="shared" si="0"/>
        <v>#VALUE!</v>
      </c>
      <c r="H10" s="267" t="e">
        <f t="shared" si="1"/>
        <v>#VALUE!</v>
      </c>
      <c r="I10" s="347"/>
      <c r="J10" s="290"/>
    </row>
    <row r="11" spans="1:10" s="1" customFormat="1" ht="21" customHeight="1">
      <c r="A11" s="95" t="s">
        <v>58</v>
      </c>
      <c r="B11" s="333">
        <v>1013</v>
      </c>
      <c r="C11" s="96"/>
      <c r="D11" s="96"/>
      <c r="E11" s="96"/>
      <c r="F11" s="96"/>
      <c r="G11" s="207">
        <f t="shared" si="0"/>
        <v>0</v>
      </c>
      <c r="H11" s="267" t="e">
        <f t="shared" si="1"/>
        <v>#DIV/0!</v>
      </c>
      <c r="I11" s="347"/>
    </row>
    <row r="12" spans="1:10" s="1" customFormat="1" ht="21" customHeight="1">
      <c r="A12" s="95" t="s">
        <v>35</v>
      </c>
      <c r="B12" s="333">
        <v>1014</v>
      </c>
      <c r="C12" s="96">
        <v>0</v>
      </c>
      <c r="D12" s="96"/>
      <c r="E12" s="96"/>
      <c r="F12" s="96">
        <v>0</v>
      </c>
      <c r="G12" s="207">
        <f t="shared" si="0"/>
        <v>0</v>
      </c>
      <c r="H12" s="267" t="e">
        <f t="shared" si="1"/>
        <v>#DIV/0!</v>
      </c>
      <c r="I12" s="347"/>
    </row>
    <row r="13" spans="1:10" s="1" customFormat="1" ht="19.5" customHeight="1">
      <c r="A13" s="95" t="s">
        <v>36</v>
      </c>
      <c r="B13" s="333">
        <v>1015</v>
      </c>
      <c r="C13" s="96"/>
      <c r="D13" s="96"/>
      <c r="E13" s="96"/>
      <c r="F13" s="96"/>
      <c r="G13" s="207">
        <f t="shared" si="0"/>
        <v>0</v>
      </c>
      <c r="H13" s="267" t="e">
        <f t="shared" si="1"/>
        <v>#DIV/0!</v>
      </c>
      <c r="I13" s="347"/>
    </row>
    <row r="14" spans="1:10" s="1" customFormat="1" ht="48" customHeight="1">
      <c r="A14" s="95" t="s">
        <v>375</v>
      </c>
      <c r="B14" s="333">
        <v>1016</v>
      </c>
      <c r="C14" s="96" t="s">
        <v>253</v>
      </c>
      <c r="D14" s="96" t="s">
        <v>253</v>
      </c>
      <c r="E14" s="96" t="s">
        <v>253</v>
      </c>
      <c r="F14" s="96" t="s">
        <v>253</v>
      </c>
      <c r="G14" s="207" t="e">
        <f t="shared" si="0"/>
        <v>#VALUE!</v>
      </c>
      <c r="H14" s="267" t="e">
        <f t="shared" si="1"/>
        <v>#VALUE!</v>
      </c>
      <c r="I14" s="347"/>
    </row>
    <row r="15" spans="1:10" s="1" customFormat="1" ht="33" customHeight="1">
      <c r="A15" s="95" t="s">
        <v>376</v>
      </c>
      <c r="B15" s="333">
        <v>1017</v>
      </c>
      <c r="C15" s="96"/>
      <c r="D15" s="96"/>
      <c r="E15" s="96"/>
      <c r="F15" s="96"/>
      <c r="G15" s="207">
        <f t="shared" si="0"/>
        <v>0</v>
      </c>
      <c r="H15" s="267" t="e">
        <f t="shared" si="1"/>
        <v>#DIV/0!</v>
      </c>
      <c r="I15" s="347"/>
    </row>
    <row r="16" spans="1:10" s="1" customFormat="1" ht="22.5" customHeight="1">
      <c r="A16" s="95" t="s">
        <v>393</v>
      </c>
      <c r="B16" s="333">
        <v>1018</v>
      </c>
      <c r="C16" s="96"/>
      <c r="D16" s="96"/>
      <c r="E16" s="96"/>
      <c r="F16" s="96"/>
      <c r="G16" s="207">
        <f t="shared" si="0"/>
        <v>0</v>
      </c>
      <c r="H16" s="267" t="e">
        <f t="shared" si="1"/>
        <v>#DIV/0!</v>
      </c>
      <c r="I16" s="347"/>
    </row>
    <row r="17" spans="1:9" s="4" customFormat="1" ht="27.75" customHeight="1">
      <c r="A17" s="203" t="s">
        <v>21</v>
      </c>
      <c r="B17" s="196">
        <v>1020</v>
      </c>
      <c r="C17" s="146">
        <f>SUM(C7:C8)</f>
        <v>1287</v>
      </c>
      <c r="D17" s="146">
        <f>SUM(D7:D8)</f>
        <v>1624</v>
      </c>
      <c r="E17" s="146">
        <f>SUM(E7:E8)</f>
        <v>491</v>
      </c>
      <c r="F17" s="146">
        <f>SUM(F7:F8)</f>
        <v>496</v>
      </c>
      <c r="G17" s="146">
        <f>F17-E17</f>
        <v>5</v>
      </c>
      <c r="H17" s="268">
        <f>F17/E17*100</f>
        <v>101.01832993890021</v>
      </c>
      <c r="I17" s="209"/>
    </row>
    <row r="18" spans="1:9" s="4" customFormat="1" ht="27.75" customHeight="1">
      <c r="A18" s="203"/>
      <c r="B18" s="196"/>
      <c r="C18" s="146"/>
      <c r="D18" s="146"/>
      <c r="E18" s="146"/>
      <c r="F18" s="146"/>
      <c r="G18" s="146"/>
      <c r="H18" s="268"/>
      <c r="I18" s="209"/>
    </row>
    <row r="19" spans="1:9" ht="34.5" customHeight="1">
      <c r="A19" s="338" t="s">
        <v>384</v>
      </c>
      <c r="B19" s="90">
        <v>1030</v>
      </c>
      <c r="C19" s="77"/>
      <c r="D19" s="77"/>
      <c r="E19" s="77"/>
      <c r="F19" s="77"/>
      <c r="G19" s="78">
        <f>F19-E19</f>
        <v>0</v>
      </c>
      <c r="H19" s="268" t="e">
        <f>F19/E19*100</f>
        <v>#DIV/0!</v>
      </c>
      <c r="I19" s="63"/>
    </row>
    <row r="20" spans="1:9" ht="16.5" customHeight="1">
      <c r="A20" s="95" t="s">
        <v>160</v>
      </c>
      <c r="B20" s="90">
        <v>1031</v>
      </c>
      <c r="C20" s="96"/>
      <c r="D20" s="96"/>
      <c r="E20" s="96"/>
      <c r="F20" s="96"/>
      <c r="G20" s="97">
        <f>F20-E20</f>
        <v>0</v>
      </c>
      <c r="H20" s="269"/>
      <c r="I20" s="63"/>
    </row>
    <row r="21" spans="1:9" ht="32.25" customHeight="1">
      <c r="A21" s="200" t="s">
        <v>398</v>
      </c>
      <c r="B21" s="196">
        <v>1040</v>
      </c>
      <c r="C21" s="207">
        <f>SUM(C22:C41,C43)</f>
        <v>0</v>
      </c>
      <c r="D21" s="207">
        <f>SUM(D22:D41,D43)</f>
        <v>0</v>
      </c>
      <c r="E21" s="207">
        <f>SUM(E22:E41,E43)</f>
        <v>0</v>
      </c>
      <c r="F21" s="207">
        <f>SUM(F22:F41,F43)</f>
        <v>0</v>
      </c>
      <c r="G21" s="207">
        <f>F21-E21</f>
        <v>0</v>
      </c>
      <c r="H21" s="268" t="e">
        <f>F21/E21*100</f>
        <v>#DIV/0!</v>
      </c>
      <c r="I21" s="63"/>
    </row>
    <row r="22" spans="1:9" ht="33.75" customHeight="1">
      <c r="A22" s="95" t="s">
        <v>91</v>
      </c>
      <c r="B22" s="90">
        <v>1041</v>
      </c>
      <c r="C22" s="96" t="s">
        <v>253</v>
      </c>
      <c r="D22" s="96" t="s">
        <v>253</v>
      </c>
      <c r="E22" s="96" t="s">
        <v>253</v>
      </c>
      <c r="F22" s="96" t="s">
        <v>253</v>
      </c>
      <c r="G22" s="207" t="e">
        <f t="shared" ref="G22:G43" si="2">F22-E22</f>
        <v>#VALUE!</v>
      </c>
      <c r="H22" s="269"/>
      <c r="I22" s="63"/>
    </row>
    <row r="23" spans="1:9" ht="21.75" customHeight="1">
      <c r="A23" s="95" t="s">
        <v>152</v>
      </c>
      <c r="B23" s="90">
        <v>1042</v>
      </c>
      <c r="C23" s="96" t="s">
        <v>253</v>
      </c>
      <c r="D23" s="96" t="s">
        <v>253</v>
      </c>
      <c r="E23" s="96" t="s">
        <v>253</v>
      </c>
      <c r="F23" s="96" t="s">
        <v>253</v>
      </c>
      <c r="G23" s="207" t="e">
        <f t="shared" si="2"/>
        <v>#VALUE!</v>
      </c>
      <c r="H23" s="269"/>
      <c r="I23" s="63"/>
    </row>
    <row r="24" spans="1:9" ht="21.75" customHeight="1">
      <c r="A24" s="95" t="s">
        <v>56</v>
      </c>
      <c r="B24" s="90">
        <v>1043</v>
      </c>
      <c r="C24" s="96" t="s">
        <v>253</v>
      </c>
      <c r="D24" s="96" t="s">
        <v>253</v>
      </c>
      <c r="E24" s="96" t="s">
        <v>253</v>
      </c>
      <c r="F24" s="96" t="s">
        <v>253</v>
      </c>
      <c r="G24" s="207" t="e">
        <f t="shared" si="2"/>
        <v>#VALUE!</v>
      </c>
      <c r="H24" s="269"/>
      <c r="I24" s="63"/>
    </row>
    <row r="25" spans="1:9" ht="21.75" customHeight="1">
      <c r="A25" s="95" t="s">
        <v>19</v>
      </c>
      <c r="B25" s="90">
        <v>1044</v>
      </c>
      <c r="C25" s="96" t="s">
        <v>253</v>
      </c>
      <c r="D25" s="96" t="s">
        <v>253</v>
      </c>
      <c r="E25" s="96" t="s">
        <v>253</v>
      </c>
      <c r="F25" s="96" t="s">
        <v>253</v>
      </c>
      <c r="G25" s="207" t="e">
        <f t="shared" si="2"/>
        <v>#VALUE!</v>
      </c>
      <c r="H25" s="269"/>
      <c r="I25" s="63"/>
    </row>
    <row r="26" spans="1:9" ht="19.5" customHeight="1">
      <c r="A26" s="95" t="s">
        <v>20</v>
      </c>
      <c r="B26" s="90">
        <v>1045</v>
      </c>
      <c r="C26" s="96" t="s">
        <v>253</v>
      </c>
      <c r="D26" s="96" t="s">
        <v>253</v>
      </c>
      <c r="E26" s="96" t="s">
        <v>253</v>
      </c>
      <c r="F26" s="96" t="s">
        <v>253</v>
      </c>
      <c r="G26" s="207" t="e">
        <f t="shared" si="2"/>
        <v>#VALUE!</v>
      </c>
      <c r="H26" s="269"/>
      <c r="I26" s="63"/>
    </row>
    <row r="27" spans="1:9" s="1" customFormat="1" ht="20.100000000000001" customHeight="1">
      <c r="A27" s="95" t="s">
        <v>33</v>
      </c>
      <c r="B27" s="90">
        <v>1046</v>
      </c>
      <c r="C27" s="96" t="s">
        <v>253</v>
      </c>
      <c r="D27" s="96" t="s">
        <v>253</v>
      </c>
      <c r="E27" s="96" t="s">
        <v>253</v>
      </c>
      <c r="F27" s="96" t="s">
        <v>253</v>
      </c>
      <c r="G27" s="207" t="e">
        <f t="shared" si="2"/>
        <v>#VALUE!</v>
      </c>
      <c r="H27" s="269"/>
      <c r="I27" s="63"/>
    </row>
    <row r="28" spans="1:9" s="1" customFormat="1" ht="20.100000000000001" customHeight="1">
      <c r="A28" s="95" t="s">
        <v>34</v>
      </c>
      <c r="B28" s="90">
        <v>1047</v>
      </c>
      <c r="C28" s="96" t="s">
        <v>253</v>
      </c>
      <c r="D28" s="96" t="s">
        <v>253</v>
      </c>
      <c r="E28" s="96" t="s">
        <v>253</v>
      </c>
      <c r="F28" s="96" t="s">
        <v>253</v>
      </c>
      <c r="G28" s="207" t="e">
        <f t="shared" si="2"/>
        <v>#VALUE!</v>
      </c>
      <c r="H28" s="269"/>
      <c r="I28" s="63"/>
    </row>
    <row r="29" spans="1:9" s="1" customFormat="1" ht="20.25" customHeight="1">
      <c r="A29" s="95" t="s">
        <v>35</v>
      </c>
      <c r="B29" s="90">
        <v>1048</v>
      </c>
      <c r="C29" s="96" t="s">
        <v>253</v>
      </c>
      <c r="D29" s="96" t="s">
        <v>253</v>
      </c>
      <c r="E29" s="96" t="s">
        <v>253</v>
      </c>
      <c r="F29" s="96" t="s">
        <v>253</v>
      </c>
      <c r="G29" s="207" t="e">
        <f t="shared" si="2"/>
        <v>#VALUE!</v>
      </c>
      <c r="H29" s="269"/>
      <c r="I29" s="63"/>
    </row>
    <row r="30" spans="1:9" s="1" customFormat="1" ht="20.25" customHeight="1">
      <c r="A30" s="95" t="s">
        <v>36</v>
      </c>
      <c r="B30" s="90">
        <v>1049</v>
      </c>
      <c r="C30" s="96" t="s">
        <v>253</v>
      </c>
      <c r="D30" s="96" t="s">
        <v>253</v>
      </c>
      <c r="E30" s="96" t="s">
        <v>253</v>
      </c>
      <c r="F30" s="96" t="s">
        <v>253</v>
      </c>
      <c r="G30" s="207" t="e">
        <f t="shared" si="2"/>
        <v>#VALUE!</v>
      </c>
      <c r="H30" s="269"/>
      <c r="I30" s="63"/>
    </row>
    <row r="31" spans="1:9" s="1" customFormat="1" ht="35.25" customHeight="1">
      <c r="A31" s="95" t="s">
        <v>37</v>
      </c>
      <c r="B31" s="90">
        <v>1050</v>
      </c>
      <c r="C31" s="96" t="s">
        <v>253</v>
      </c>
      <c r="D31" s="96" t="s">
        <v>253</v>
      </c>
      <c r="E31" s="96" t="s">
        <v>253</v>
      </c>
      <c r="F31" s="96" t="s">
        <v>253</v>
      </c>
      <c r="G31" s="207" t="e">
        <f t="shared" si="2"/>
        <v>#VALUE!</v>
      </c>
      <c r="H31" s="269"/>
      <c r="I31" s="63"/>
    </row>
    <row r="32" spans="1:9" s="1" customFormat="1" ht="46.5" customHeight="1">
      <c r="A32" s="95" t="s">
        <v>38</v>
      </c>
      <c r="B32" s="90">
        <v>1051</v>
      </c>
      <c r="C32" s="96" t="s">
        <v>253</v>
      </c>
      <c r="D32" s="96" t="s">
        <v>253</v>
      </c>
      <c r="E32" s="96" t="s">
        <v>253</v>
      </c>
      <c r="F32" s="96" t="s">
        <v>253</v>
      </c>
      <c r="G32" s="207" t="e">
        <f t="shared" si="2"/>
        <v>#VALUE!</v>
      </c>
      <c r="H32" s="269"/>
      <c r="I32" s="63"/>
    </row>
    <row r="33" spans="1:9" s="1" customFormat="1" ht="33.75" customHeight="1">
      <c r="A33" s="95" t="s">
        <v>39</v>
      </c>
      <c r="B33" s="90">
        <v>1052</v>
      </c>
      <c r="C33" s="96" t="s">
        <v>253</v>
      </c>
      <c r="D33" s="96" t="s">
        <v>253</v>
      </c>
      <c r="E33" s="96" t="s">
        <v>253</v>
      </c>
      <c r="F33" s="96" t="s">
        <v>253</v>
      </c>
      <c r="G33" s="207" t="e">
        <f t="shared" si="2"/>
        <v>#VALUE!</v>
      </c>
      <c r="H33" s="269"/>
      <c r="I33" s="63"/>
    </row>
    <row r="34" spans="1:9" s="1" customFormat="1" ht="31.5" customHeight="1">
      <c r="A34" s="95" t="s">
        <v>377</v>
      </c>
      <c r="B34" s="90">
        <v>1053</v>
      </c>
      <c r="C34" s="96" t="s">
        <v>253</v>
      </c>
      <c r="D34" s="96" t="s">
        <v>253</v>
      </c>
      <c r="E34" s="96" t="s">
        <v>253</v>
      </c>
      <c r="F34" s="96" t="s">
        <v>253</v>
      </c>
      <c r="G34" s="207" t="e">
        <f t="shared" si="2"/>
        <v>#VALUE!</v>
      </c>
      <c r="H34" s="269"/>
      <c r="I34" s="63"/>
    </row>
    <row r="35" spans="1:9" s="1" customFormat="1" ht="21.75" customHeight="1">
      <c r="A35" s="95" t="s">
        <v>40</v>
      </c>
      <c r="B35" s="90">
        <v>1054</v>
      </c>
      <c r="C35" s="96" t="s">
        <v>253</v>
      </c>
      <c r="D35" s="96" t="s">
        <v>253</v>
      </c>
      <c r="E35" s="96" t="s">
        <v>253</v>
      </c>
      <c r="F35" s="96" t="s">
        <v>253</v>
      </c>
      <c r="G35" s="207" t="e">
        <f t="shared" si="2"/>
        <v>#VALUE!</v>
      </c>
      <c r="H35" s="269"/>
      <c r="I35" s="63"/>
    </row>
    <row r="36" spans="1:9" s="1" customFormat="1" ht="20.25" customHeight="1">
      <c r="A36" s="95" t="s">
        <v>60</v>
      </c>
      <c r="B36" s="90">
        <v>1055</v>
      </c>
      <c r="C36" s="96" t="s">
        <v>253</v>
      </c>
      <c r="D36" s="96" t="s">
        <v>253</v>
      </c>
      <c r="E36" s="96" t="s">
        <v>253</v>
      </c>
      <c r="F36" s="96" t="s">
        <v>253</v>
      </c>
      <c r="G36" s="207" t="e">
        <f t="shared" si="2"/>
        <v>#VALUE!</v>
      </c>
      <c r="H36" s="269"/>
      <c r="I36" s="63"/>
    </row>
    <row r="37" spans="1:9" s="1" customFormat="1" ht="20.100000000000001" customHeight="1">
      <c r="A37" s="95" t="s">
        <v>41</v>
      </c>
      <c r="B37" s="90">
        <v>1056</v>
      </c>
      <c r="C37" s="96" t="s">
        <v>253</v>
      </c>
      <c r="D37" s="96" t="s">
        <v>253</v>
      </c>
      <c r="E37" s="96" t="s">
        <v>253</v>
      </c>
      <c r="F37" s="96" t="s">
        <v>253</v>
      </c>
      <c r="G37" s="207" t="e">
        <f t="shared" si="2"/>
        <v>#VALUE!</v>
      </c>
      <c r="H37" s="269"/>
      <c r="I37" s="63"/>
    </row>
    <row r="38" spans="1:9" s="1" customFormat="1" ht="21.75" customHeight="1">
      <c r="A38" s="95" t="s">
        <v>42</v>
      </c>
      <c r="B38" s="90">
        <v>1057</v>
      </c>
      <c r="C38" s="96" t="s">
        <v>253</v>
      </c>
      <c r="D38" s="96" t="s">
        <v>253</v>
      </c>
      <c r="E38" s="96" t="s">
        <v>253</v>
      </c>
      <c r="F38" s="96" t="s">
        <v>253</v>
      </c>
      <c r="G38" s="207" t="e">
        <f t="shared" si="2"/>
        <v>#VALUE!</v>
      </c>
      <c r="H38" s="269"/>
      <c r="I38" s="63"/>
    </row>
    <row r="39" spans="1:9" s="1" customFormat="1" ht="30.75" customHeight="1">
      <c r="A39" s="95" t="s">
        <v>43</v>
      </c>
      <c r="B39" s="90">
        <v>1058</v>
      </c>
      <c r="C39" s="96" t="s">
        <v>253</v>
      </c>
      <c r="D39" s="96" t="s">
        <v>253</v>
      </c>
      <c r="E39" s="96" t="s">
        <v>253</v>
      </c>
      <c r="F39" s="96" t="s">
        <v>253</v>
      </c>
      <c r="G39" s="207" t="e">
        <f t="shared" si="2"/>
        <v>#VALUE!</v>
      </c>
      <c r="H39" s="269"/>
      <c r="I39" s="63"/>
    </row>
    <row r="40" spans="1:9" s="1" customFormat="1" ht="30.75" customHeight="1">
      <c r="A40" s="95" t="s">
        <v>44</v>
      </c>
      <c r="B40" s="90">
        <v>1059</v>
      </c>
      <c r="C40" s="96" t="s">
        <v>253</v>
      </c>
      <c r="D40" s="96" t="s">
        <v>253</v>
      </c>
      <c r="E40" s="96" t="s">
        <v>253</v>
      </c>
      <c r="F40" s="96" t="s">
        <v>253</v>
      </c>
      <c r="G40" s="207" t="e">
        <f t="shared" si="2"/>
        <v>#VALUE!</v>
      </c>
      <c r="H40" s="269"/>
      <c r="I40" s="63"/>
    </row>
    <row r="41" spans="1:9" s="1" customFormat="1" ht="50.25" customHeight="1">
      <c r="A41" s="95" t="s">
        <v>68</v>
      </c>
      <c r="B41" s="90">
        <v>1060</v>
      </c>
      <c r="C41" s="96" t="s">
        <v>253</v>
      </c>
      <c r="D41" s="96" t="s">
        <v>253</v>
      </c>
      <c r="E41" s="96" t="s">
        <v>253</v>
      </c>
      <c r="F41" s="96" t="s">
        <v>253</v>
      </c>
      <c r="G41" s="207" t="e">
        <f t="shared" si="2"/>
        <v>#VALUE!</v>
      </c>
      <c r="H41" s="269"/>
      <c r="I41" s="63"/>
    </row>
    <row r="42" spans="1:9" s="1" customFormat="1" ht="22.5" customHeight="1">
      <c r="A42" s="164" t="s">
        <v>45</v>
      </c>
      <c r="B42" s="202">
        <v>1061</v>
      </c>
      <c r="C42" s="163" t="s">
        <v>253</v>
      </c>
      <c r="D42" s="163" t="s">
        <v>253</v>
      </c>
      <c r="E42" s="163" t="s">
        <v>253</v>
      </c>
      <c r="F42" s="163" t="s">
        <v>253</v>
      </c>
      <c r="G42" s="207" t="e">
        <f t="shared" si="2"/>
        <v>#VALUE!</v>
      </c>
      <c r="H42" s="270"/>
      <c r="I42" s="63"/>
    </row>
    <row r="43" spans="1:9" s="1" customFormat="1" ht="22.5" customHeight="1">
      <c r="A43" s="95" t="s">
        <v>385</v>
      </c>
      <c r="B43" s="90">
        <v>1062</v>
      </c>
      <c r="C43" s="96" t="s">
        <v>253</v>
      </c>
      <c r="D43" s="96" t="s">
        <v>253</v>
      </c>
      <c r="E43" s="96" t="s">
        <v>253</v>
      </c>
      <c r="F43" s="96" t="s">
        <v>253</v>
      </c>
      <c r="G43" s="207" t="e">
        <f t="shared" si="2"/>
        <v>#VALUE!</v>
      </c>
      <c r="H43" s="269"/>
      <c r="I43" s="63"/>
    </row>
    <row r="44" spans="1:9" ht="27.75" customHeight="1">
      <c r="A44" s="264" t="s">
        <v>386</v>
      </c>
      <c r="B44" s="196">
        <v>1070</v>
      </c>
      <c r="C44" s="207">
        <f>SUM(C45:C51)</f>
        <v>-1339</v>
      </c>
      <c r="D44" s="207">
        <f>SUM(D45:D51)</f>
        <v>-1586</v>
      </c>
      <c r="E44" s="207">
        <f>SUM(E45:E51)</f>
        <v>-491</v>
      </c>
      <c r="F44" s="207">
        <f>SUM(F45:F51)</f>
        <v>-492</v>
      </c>
      <c r="G44" s="207">
        <f>F44-E44</f>
        <v>-1</v>
      </c>
      <c r="H44" s="268">
        <f>F44/E44*100</f>
        <v>100.20366598778003</v>
      </c>
      <c r="I44" s="63"/>
    </row>
    <row r="45" spans="1:9" ht="22.5" customHeight="1">
      <c r="A45" s="95" t="s">
        <v>35</v>
      </c>
      <c r="B45" s="90">
        <v>1071</v>
      </c>
      <c r="C45" s="96">
        <v>-888</v>
      </c>
      <c r="D45" s="96">
        <v>-972</v>
      </c>
      <c r="E45" s="96">
        <v>-330</v>
      </c>
      <c r="F45" s="96">
        <v>-335</v>
      </c>
      <c r="G45" s="207">
        <f t="shared" ref="G45:G57" si="3">F45-E45</f>
        <v>-5</v>
      </c>
      <c r="H45" s="269"/>
      <c r="I45" s="63"/>
    </row>
    <row r="46" spans="1:9" ht="20.25" customHeight="1">
      <c r="A46" s="95" t="s">
        <v>36</v>
      </c>
      <c r="B46" s="90">
        <v>1072</v>
      </c>
      <c r="C46" s="96">
        <v>-190</v>
      </c>
      <c r="D46" s="96">
        <v>-214</v>
      </c>
      <c r="E46" s="96">
        <v>-72</v>
      </c>
      <c r="F46" s="96">
        <v>-74</v>
      </c>
      <c r="G46" s="207">
        <f t="shared" si="3"/>
        <v>-2</v>
      </c>
      <c r="H46" s="269"/>
      <c r="I46" s="63"/>
    </row>
    <row r="47" spans="1:9" s="1" customFormat="1" ht="21" customHeight="1">
      <c r="A47" s="95" t="s">
        <v>133</v>
      </c>
      <c r="B47" s="90">
        <v>1073</v>
      </c>
      <c r="C47" s="96" t="s">
        <v>253</v>
      </c>
      <c r="D47" s="96" t="s">
        <v>253</v>
      </c>
      <c r="E47" s="96" t="s">
        <v>253</v>
      </c>
      <c r="F47" s="96" t="s">
        <v>253</v>
      </c>
      <c r="G47" s="207" t="e">
        <f t="shared" si="3"/>
        <v>#VALUE!</v>
      </c>
      <c r="H47" s="269"/>
      <c r="I47" s="63"/>
    </row>
    <row r="48" spans="1:9" s="1" customFormat="1" ht="29.25" customHeight="1">
      <c r="A48" s="95" t="s">
        <v>57</v>
      </c>
      <c r="B48" s="90">
        <v>1074</v>
      </c>
      <c r="C48" s="96">
        <v>-4</v>
      </c>
      <c r="D48" s="96">
        <v>-8</v>
      </c>
      <c r="E48" s="96">
        <v>-3</v>
      </c>
      <c r="F48" s="96">
        <v>-2</v>
      </c>
      <c r="G48" s="207">
        <f t="shared" si="3"/>
        <v>1</v>
      </c>
      <c r="H48" s="269"/>
      <c r="I48" s="63"/>
    </row>
    <row r="49" spans="1:9" s="1" customFormat="1" ht="19.5" customHeight="1">
      <c r="A49" s="95" t="s">
        <v>71</v>
      </c>
      <c r="B49" s="90">
        <v>1075</v>
      </c>
      <c r="C49" s="96" t="s">
        <v>253</v>
      </c>
      <c r="D49" s="96" t="s">
        <v>253</v>
      </c>
      <c r="E49" s="96" t="s">
        <v>253</v>
      </c>
      <c r="F49" s="96" t="s">
        <v>253</v>
      </c>
      <c r="G49" s="207" t="e">
        <f t="shared" si="3"/>
        <v>#VALUE!</v>
      </c>
      <c r="H49" s="269"/>
      <c r="I49" s="63"/>
    </row>
    <row r="50" spans="1:9" s="1" customFormat="1" ht="17.25" customHeight="1">
      <c r="A50" s="95" t="s">
        <v>134</v>
      </c>
      <c r="B50" s="90">
        <v>1076</v>
      </c>
      <c r="C50" s="96" t="s">
        <v>253</v>
      </c>
      <c r="D50" s="96" t="s">
        <v>253</v>
      </c>
      <c r="E50" s="96" t="s">
        <v>253</v>
      </c>
      <c r="F50" s="96" t="s">
        <v>253</v>
      </c>
      <c r="G50" s="207" t="e">
        <f t="shared" si="3"/>
        <v>#VALUE!</v>
      </c>
      <c r="H50" s="269"/>
      <c r="I50" s="63"/>
    </row>
    <row r="51" spans="1:9" s="1" customFormat="1" ht="24.75" customHeight="1">
      <c r="A51" s="95" t="s">
        <v>387</v>
      </c>
      <c r="B51" s="90">
        <v>1077</v>
      </c>
      <c r="C51" s="77">
        <v>-257</v>
      </c>
      <c r="D51" s="77">
        <v>-392</v>
      </c>
      <c r="E51" s="77">
        <v>-86</v>
      </c>
      <c r="F51" s="77">
        <v>-81</v>
      </c>
      <c r="G51" s="207">
        <f t="shared" si="3"/>
        <v>5</v>
      </c>
      <c r="H51" s="349"/>
      <c r="I51" s="63"/>
    </row>
    <row r="52" spans="1:9" s="1" customFormat="1" ht="34.5" customHeight="1">
      <c r="A52" s="210" t="s">
        <v>388</v>
      </c>
      <c r="B52" s="196">
        <v>1080</v>
      </c>
      <c r="C52" s="207">
        <f>SUM(C53:C57)</f>
        <v>0</v>
      </c>
      <c r="D52" s="207">
        <f>SUM(D53:D57)</f>
        <v>0</v>
      </c>
      <c r="E52" s="207"/>
      <c r="F52" s="207">
        <f>SUM(F53:F57)</f>
        <v>0</v>
      </c>
      <c r="G52" s="207">
        <f t="shared" si="3"/>
        <v>0</v>
      </c>
      <c r="H52" s="268" t="e">
        <f>F52/E52*100</f>
        <v>#DIV/0!</v>
      </c>
      <c r="I52" s="63"/>
    </row>
    <row r="53" spans="1:9" s="1" customFormat="1" ht="20.100000000000001" customHeight="1">
      <c r="A53" s="95" t="s">
        <v>65</v>
      </c>
      <c r="B53" s="90">
        <v>1081</v>
      </c>
      <c r="C53" s="96" t="s">
        <v>253</v>
      </c>
      <c r="D53" s="96" t="s">
        <v>253</v>
      </c>
      <c r="E53" s="96" t="s">
        <v>253</v>
      </c>
      <c r="F53" s="96" t="s">
        <v>253</v>
      </c>
      <c r="G53" s="207" t="e">
        <f t="shared" si="3"/>
        <v>#VALUE!</v>
      </c>
      <c r="H53" s="269"/>
      <c r="I53" s="63"/>
    </row>
    <row r="54" spans="1:9" s="1" customFormat="1" ht="20.100000000000001" customHeight="1">
      <c r="A54" s="95" t="s">
        <v>46</v>
      </c>
      <c r="B54" s="90">
        <v>1082</v>
      </c>
      <c r="C54" s="96" t="s">
        <v>253</v>
      </c>
      <c r="D54" s="96" t="s">
        <v>253</v>
      </c>
      <c r="E54" s="96" t="s">
        <v>253</v>
      </c>
      <c r="F54" s="96" t="s">
        <v>253</v>
      </c>
      <c r="G54" s="207" t="e">
        <f t="shared" si="3"/>
        <v>#VALUE!</v>
      </c>
      <c r="H54" s="269"/>
      <c r="I54" s="63"/>
    </row>
    <row r="55" spans="1:9" s="1" customFormat="1" ht="18.75" customHeight="1">
      <c r="A55" s="95" t="s">
        <v>55</v>
      </c>
      <c r="B55" s="90">
        <v>1083</v>
      </c>
      <c r="C55" s="96" t="s">
        <v>253</v>
      </c>
      <c r="D55" s="96" t="s">
        <v>253</v>
      </c>
      <c r="E55" s="96" t="s">
        <v>253</v>
      </c>
      <c r="F55" s="96" t="s">
        <v>253</v>
      </c>
      <c r="G55" s="207" t="e">
        <f t="shared" si="3"/>
        <v>#VALUE!</v>
      </c>
      <c r="H55" s="269"/>
      <c r="I55" s="63"/>
    </row>
    <row r="56" spans="1:9" s="1" customFormat="1" ht="20.100000000000001" customHeight="1">
      <c r="A56" s="95" t="s">
        <v>160</v>
      </c>
      <c r="B56" s="90">
        <v>1084</v>
      </c>
      <c r="C56" s="96" t="s">
        <v>253</v>
      </c>
      <c r="D56" s="96" t="s">
        <v>253</v>
      </c>
      <c r="E56" s="96" t="s">
        <v>253</v>
      </c>
      <c r="F56" s="96" t="s">
        <v>253</v>
      </c>
      <c r="G56" s="207" t="e">
        <f t="shared" si="3"/>
        <v>#VALUE!</v>
      </c>
      <c r="H56" s="269"/>
      <c r="I56" s="63"/>
    </row>
    <row r="57" spans="1:9" s="1" customFormat="1" ht="21.75" customHeight="1">
      <c r="A57" s="95" t="s">
        <v>389</v>
      </c>
      <c r="B57" s="90">
        <v>1085</v>
      </c>
      <c r="C57" s="96" t="s">
        <v>253</v>
      </c>
      <c r="D57" s="96" t="s">
        <v>253</v>
      </c>
      <c r="E57" s="96"/>
      <c r="F57" s="96" t="s">
        <v>253</v>
      </c>
      <c r="G57" s="207" t="e">
        <f t="shared" si="3"/>
        <v>#VALUE!</v>
      </c>
      <c r="H57" s="269"/>
      <c r="I57" s="63"/>
    </row>
    <row r="58" spans="1:9" s="4" customFormat="1" ht="38.25" customHeight="1">
      <c r="A58" s="203" t="s">
        <v>2</v>
      </c>
      <c r="B58" s="196">
        <v>1100</v>
      </c>
      <c r="C58" s="146">
        <f>C17+C19+C21+C44+C52</f>
        <v>-52</v>
      </c>
      <c r="D58" s="146">
        <f>D17+D19+D21+D44+D52</f>
        <v>38</v>
      </c>
      <c r="E58" s="146">
        <f>E17+E19+E21+E44+E52</f>
        <v>0</v>
      </c>
      <c r="F58" s="146">
        <f>F17+F19+F21+F44+F52</f>
        <v>4</v>
      </c>
      <c r="G58" s="146">
        <f t="shared" ref="G58:G73" si="4">F58-E58</f>
        <v>4</v>
      </c>
      <c r="H58" s="268" t="e">
        <f>F58/E58*100</f>
        <v>#DIV/0!</v>
      </c>
      <c r="I58" s="64"/>
    </row>
    <row r="59" spans="1:9" ht="33.75" customHeight="1">
      <c r="A59" s="338" t="s">
        <v>391</v>
      </c>
      <c r="B59" s="90">
        <v>1110</v>
      </c>
      <c r="C59" s="77"/>
      <c r="D59" s="77"/>
      <c r="E59" s="77"/>
      <c r="F59" s="77"/>
      <c r="G59" s="78">
        <f t="shared" si="4"/>
        <v>0</v>
      </c>
      <c r="H59" s="349"/>
      <c r="I59" s="63"/>
    </row>
    <row r="60" spans="1:9" ht="24" customHeight="1">
      <c r="A60" s="338" t="s">
        <v>390</v>
      </c>
      <c r="B60" s="90">
        <v>1120</v>
      </c>
      <c r="C60" s="77"/>
      <c r="D60" s="77"/>
      <c r="E60" s="77"/>
      <c r="F60" s="77"/>
      <c r="G60" s="78">
        <f t="shared" si="4"/>
        <v>0</v>
      </c>
      <c r="H60" s="349"/>
      <c r="I60" s="63"/>
    </row>
    <row r="61" spans="1:9" ht="36" customHeight="1">
      <c r="A61" s="338" t="s">
        <v>394</v>
      </c>
      <c r="B61" s="90">
        <v>1130</v>
      </c>
      <c r="C61" s="77" t="s">
        <v>253</v>
      </c>
      <c r="D61" s="77" t="s">
        <v>253</v>
      </c>
      <c r="E61" s="77" t="s">
        <v>253</v>
      </c>
      <c r="F61" s="77" t="s">
        <v>253</v>
      </c>
      <c r="G61" s="78"/>
      <c r="H61" s="349"/>
      <c r="I61" s="63"/>
    </row>
    <row r="62" spans="1:9" ht="24.75" customHeight="1">
      <c r="A62" s="338" t="s">
        <v>396</v>
      </c>
      <c r="B62" s="90">
        <v>1140</v>
      </c>
      <c r="C62" s="77" t="s">
        <v>253</v>
      </c>
      <c r="D62" s="77" t="s">
        <v>253</v>
      </c>
      <c r="E62" s="77" t="s">
        <v>253</v>
      </c>
      <c r="F62" s="77" t="s">
        <v>253</v>
      </c>
      <c r="G62" s="78"/>
      <c r="H62" s="349"/>
      <c r="I62" s="63"/>
    </row>
    <row r="63" spans="1:9" ht="26.25" customHeight="1">
      <c r="A63" s="338" t="s">
        <v>395</v>
      </c>
      <c r="B63" s="90">
        <v>1150</v>
      </c>
      <c r="C63" s="77"/>
      <c r="D63" s="77"/>
      <c r="E63" s="77"/>
      <c r="F63" s="77"/>
      <c r="G63" s="78">
        <f t="shared" si="4"/>
        <v>0</v>
      </c>
      <c r="H63" s="349"/>
      <c r="I63" s="63"/>
    </row>
    <row r="64" spans="1:9" ht="18.75" customHeight="1">
      <c r="A64" s="95" t="s">
        <v>160</v>
      </c>
      <c r="B64" s="90">
        <v>1151</v>
      </c>
      <c r="C64" s="96"/>
      <c r="D64" s="96"/>
      <c r="E64" s="96"/>
      <c r="F64" s="96"/>
      <c r="G64" s="97">
        <f t="shared" si="4"/>
        <v>0</v>
      </c>
      <c r="H64" s="269"/>
      <c r="I64" s="63"/>
    </row>
    <row r="65" spans="1:17" ht="28.5" customHeight="1">
      <c r="A65" s="338" t="s">
        <v>397</v>
      </c>
      <c r="B65" s="90">
        <v>1160</v>
      </c>
      <c r="C65" s="77" t="s">
        <v>253</v>
      </c>
      <c r="D65" s="77" t="s">
        <v>253</v>
      </c>
      <c r="E65" s="77" t="s">
        <v>253</v>
      </c>
      <c r="F65" s="77" t="s">
        <v>253</v>
      </c>
      <c r="G65" s="97" t="e">
        <f t="shared" si="4"/>
        <v>#VALUE!</v>
      </c>
      <c r="H65" s="349"/>
      <c r="I65" s="63"/>
    </row>
    <row r="66" spans="1:17" ht="18.75" customHeight="1">
      <c r="A66" s="95" t="s">
        <v>160</v>
      </c>
      <c r="B66" s="90">
        <v>1161</v>
      </c>
      <c r="C66" s="96" t="s">
        <v>253</v>
      </c>
      <c r="D66" s="96" t="s">
        <v>253</v>
      </c>
      <c r="E66" s="96" t="s">
        <v>253</v>
      </c>
      <c r="F66" s="96" t="s">
        <v>253</v>
      </c>
      <c r="G66" s="97" t="e">
        <f t="shared" si="4"/>
        <v>#VALUE!</v>
      </c>
      <c r="H66" s="269"/>
      <c r="I66" s="63"/>
    </row>
    <row r="67" spans="1:17" s="4" customFormat="1" ht="39" customHeight="1">
      <c r="A67" s="203" t="s">
        <v>82</v>
      </c>
      <c r="B67" s="196">
        <v>1170</v>
      </c>
      <c r="C67" s="146">
        <f>SUM(C58,C59,C60,C61,C62,C63,C65)</f>
        <v>-52</v>
      </c>
      <c r="D67" s="146">
        <f>SUM(D58,D59,D60,D61,D62,D63,D65)</f>
        <v>38</v>
      </c>
      <c r="E67" s="146">
        <f>SUM(E58,E59,E60,E61,E62,E63,E65)</f>
        <v>0</v>
      </c>
      <c r="F67" s="146">
        <f>SUM(F58,F59,F60,F61,F62,F63,F65)</f>
        <v>4</v>
      </c>
      <c r="G67" s="146">
        <f t="shared" si="4"/>
        <v>4</v>
      </c>
      <c r="H67" s="268" t="e">
        <f>F67/E67*100</f>
        <v>#DIV/0!</v>
      </c>
      <c r="I67" s="64"/>
    </row>
    <row r="68" spans="1:17" ht="33.75" customHeight="1">
      <c r="A68" s="344" t="s">
        <v>106</v>
      </c>
      <c r="B68" s="90">
        <v>1180</v>
      </c>
      <c r="C68" s="77"/>
      <c r="D68" s="332">
        <v>-7</v>
      </c>
      <c r="E68" s="331"/>
      <c r="F68" s="332">
        <v>-1</v>
      </c>
      <c r="G68" s="78">
        <f t="shared" si="4"/>
        <v>-1</v>
      </c>
      <c r="H68" s="268" t="e">
        <f>F68/E68*100</f>
        <v>#DIV/0!</v>
      </c>
      <c r="I68" s="63"/>
    </row>
    <row r="69" spans="1:17" ht="38.25" customHeight="1">
      <c r="A69" s="344" t="s">
        <v>107</v>
      </c>
      <c r="B69" s="90">
        <v>1190</v>
      </c>
      <c r="C69" s="77"/>
      <c r="D69" s="331"/>
      <c r="E69" s="331"/>
      <c r="F69" s="331"/>
      <c r="G69" s="78">
        <f t="shared" si="4"/>
        <v>0</v>
      </c>
      <c r="H69" s="349"/>
      <c r="I69" s="63"/>
    </row>
    <row r="70" spans="1:17" s="4" customFormat="1" ht="40.5" customHeight="1">
      <c r="A70" s="203" t="s">
        <v>392</v>
      </c>
      <c r="B70" s="196">
        <v>1200</v>
      </c>
      <c r="C70" s="146">
        <f>SUM(C67,C68,C69)</f>
        <v>-52</v>
      </c>
      <c r="D70" s="355">
        <f>SUM(D67,D68,D69)</f>
        <v>31</v>
      </c>
      <c r="E70" s="356">
        <f>SUM(E67,E68,E69)</f>
        <v>0</v>
      </c>
      <c r="F70" s="355">
        <f>SUM(F67,F68,F69)</f>
        <v>3</v>
      </c>
      <c r="G70" s="146">
        <f t="shared" si="4"/>
        <v>3</v>
      </c>
      <c r="H70" s="268" t="e">
        <f>F70/E70*100</f>
        <v>#DIV/0!</v>
      </c>
      <c r="I70" s="64"/>
    </row>
    <row r="71" spans="1:17" ht="24.75" customHeight="1">
      <c r="A71" s="344" t="s">
        <v>22</v>
      </c>
      <c r="B71" s="346">
        <v>1201</v>
      </c>
      <c r="C71" s="77"/>
      <c r="D71" s="357" t="s">
        <v>545</v>
      </c>
      <c r="E71" s="331"/>
      <c r="F71" s="357" t="s">
        <v>544</v>
      </c>
      <c r="G71" s="78">
        <f t="shared" si="4"/>
        <v>3</v>
      </c>
      <c r="H71" s="349"/>
      <c r="I71" s="347"/>
    </row>
    <row r="72" spans="1:17" ht="21" customHeight="1">
      <c r="A72" s="344" t="s">
        <v>23</v>
      </c>
      <c r="B72" s="346">
        <v>1202</v>
      </c>
      <c r="C72" s="77">
        <v>-52</v>
      </c>
      <c r="D72" s="77"/>
      <c r="E72" s="77" t="s">
        <v>253</v>
      </c>
      <c r="F72" s="77"/>
      <c r="G72" s="78"/>
      <c r="H72" s="349"/>
      <c r="I72" s="347"/>
    </row>
    <row r="73" spans="1:17" ht="19.5" customHeight="1">
      <c r="A73" s="95" t="s">
        <v>186</v>
      </c>
      <c r="B73" s="90">
        <v>1210</v>
      </c>
      <c r="C73" s="96"/>
      <c r="D73" s="96"/>
      <c r="E73" s="96"/>
      <c r="F73" s="96"/>
      <c r="G73" s="97">
        <f t="shared" si="4"/>
        <v>0</v>
      </c>
      <c r="H73" s="269"/>
      <c r="I73" s="63"/>
    </row>
    <row r="74" spans="1:17" s="4" customFormat="1" ht="38.25" customHeight="1">
      <c r="A74" s="408" t="s">
        <v>200</v>
      </c>
      <c r="B74" s="408"/>
      <c r="C74" s="408"/>
      <c r="D74" s="408"/>
      <c r="E74" s="408"/>
      <c r="F74" s="408"/>
      <c r="G74" s="408"/>
      <c r="H74" s="408"/>
      <c r="I74" s="408"/>
    </row>
    <row r="75" spans="1:17" ht="62.25" customHeight="1">
      <c r="A75" s="57" t="s">
        <v>489</v>
      </c>
      <c r="B75" s="346">
        <v>1300</v>
      </c>
      <c r="C75" s="78">
        <f>SUM(C19,C52)</f>
        <v>0</v>
      </c>
      <c r="D75" s="78">
        <f>SUM(D19,D52)</f>
        <v>0</v>
      </c>
      <c r="E75" s="78"/>
      <c r="F75" s="78">
        <f>SUM(F19,F52)</f>
        <v>0</v>
      </c>
      <c r="G75" s="78">
        <f>F75-E75</f>
        <v>0</v>
      </c>
      <c r="H75" s="268" t="e">
        <f>F75/E75*100</f>
        <v>#DIV/0!</v>
      </c>
      <c r="I75" s="347"/>
      <c r="Q75" s="291"/>
    </row>
    <row r="76" spans="1:17" ht="54.75" customHeight="1">
      <c r="A76" s="60" t="s">
        <v>258</v>
      </c>
      <c r="B76" s="346">
        <v>1310</v>
      </c>
      <c r="C76" s="78">
        <f>SUM(C59,C60,C61,C62)</f>
        <v>0</v>
      </c>
      <c r="D76" s="78">
        <f>SUM(D59,D60,D61,D62)</f>
        <v>0</v>
      </c>
      <c r="E76" s="78">
        <f>SUM(E59,E60,E61,E62)</f>
        <v>0</v>
      </c>
      <c r="F76" s="78">
        <f>SUM(F59,F60,F61,F62)</f>
        <v>0</v>
      </c>
      <c r="G76" s="78">
        <f>F76-E76</f>
        <v>0</v>
      </c>
      <c r="H76" s="268" t="e">
        <f t="shared" ref="H76:H88" si="5">F76/E76*100</f>
        <v>#DIV/0!</v>
      </c>
      <c r="I76" s="347"/>
    </row>
    <row r="77" spans="1:17" ht="35.25" customHeight="1">
      <c r="A77" s="57" t="s">
        <v>259</v>
      </c>
      <c r="B77" s="346">
        <v>1320</v>
      </c>
      <c r="C77" s="78">
        <f>SUM(C63,C65)</f>
        <v>0</v>
      </c>
      <c r="D77" s="78">
        <f>SUM(D63,D65)</f>
        <v>0</v>
      </c>
      <c r="E77" s="78">
        <f>SUM(E63,E65)</f>
        <v>0</v>
      </c>
      <c r="F77" s="78">
        <f>SUM(F63,F65)</f>
        <v>0</v>
      </c>
      <c r="G77" s="78">
        <f>F77-E77</f>
        <v>0</v>
      </c>
      <c r="H77" s="268" t="e">
        <f t="shared" si="5"/>
        <v>#DIV/0!</v>
      </c>
      <c r="I77" s="347"/>
    </row>
    <row r="78" spans="1:17" ht="30" customHeight="1">
      <c r="A78" s="200" t="s">
        <v>16</v>
      </c>
      <c r="B78" s="201">
        <v>1330</v>
      </c>
      <c r="C78" s="207">
        <f>C7+C19+C59+C60+C63</f>
        <v>11320</v>
      </c>
      <c r="D78" s="207">
        <f>D7+D19+D59+D60+D63</f>
        <v>12523</v>
      </c>
      <c r="E78" s="207">
        <f>E7+E19+E59+E60+E63</f>
        <v>3770</v>
      </c>
      <c r="F78" s="207">
        <f>F7+F19+F59+F60+F63</f>
        <v>3857</v>
      </c>
      <c r="G78" s="207">
        <f>G7+G19+G59+G60+G63</f>
        <v>87</v>
      </c>
      <c r="H78" s="268">
        <f t="shared" si="5"/>
        <v>102.30769230769229</v>
      </c>
      <c r="I78" s="63"/>
    </row>
    <row r="79" spans="1:17" ht="30" customHeight="1">
      <c r="A79" s="200" t="s">
        <v>92</v>
      </c>
      <c r="B79" s="201">
        <v>1340</v>
      </c>
      <c r="C79" s="353">
        <f t="shared" ref="C79" si="6">SUM(C8,C21,C44,C65,C52)+C68</f>
        <v>-11372</v>
      </c>
      <c r="D79" s="353">
        <f t="shared" ref="D79:F79" si="7">SUM(D8,D21,D44,D65,D52)+D68</f>
        <v>-12492</v>
      </c>
      <c r="E79" s="353">
        <f t="shared" si="7"/>
        <v>-3770</v>
      </c>
      <c r="F79" s="353">
        <f t="shared" si="7"/>
        <v>-3854</v>
      </c>
      <c r="G79" s="207">
        <f>F79-E79</f>
        <v>-84</v>
      </c>
      <c r="H79" s="268">
        <f t="shared" si="5"/>
        <v>102.22811671087533</v>
      </c>
      <c r="I79" s="63"/>
    </row>
    <row r="80" spans="1:17" ht="50.25" customHeight="1">
      <c r="A80" s="414" t="s">
        <v>169</v>
      </c>
      <c r="B80" s="415"/>
      <c r="C80" s="415"/>
      <c r="D80" s="415"/>
      <c r="E80" s="415"/>
      <c r="F80" s="415"/>
      <c r="G80" s="415"/>
      <c r="H80" s="415"/>
      <c r="I80" s="416"/>
    </row>
    <row r="81" spans="1:9" ht="36.75" customHeight="1">
      <c r="A81" s="344" t="s">
        <v>201</v>
      </c>
      <c r="B81" s="90">
        <v>1500</v>
      </c>
      <c r="C81" s="77">
        <v>10149</v>
      </c>
      <c r="D81" s="96">
        <v>10927</v>
      </c>
      <c r="E81" s="77">
        <v>3341</v>
      </c>
      <c r="F81" s="96">
        <v>3389</v>
      </c>
      <c r="G81" s="78">
        <f t="shared" ref="G81:G88" si="8">F81-E81</f>
        <v>48</v>
      </c>
      <c r="H81" s="268">
        <f t="shared" si="5"/>
        <v>101.43669560011972</v>
      </c>
      <c r="I81" s="63"/>
    </row>
    <row r="82" spans="1:9" ht="24.75" customHeight="1">
      <c r="A82" s="95" t="s">
        <v>202</v>
      </c>
      <c r="B82" s="91">
        <v>1501</v>
      </c>
      <c r="C82" s="96">
        <v>10033</v>
      </c>
      <c r="D82" s="96">
        <v>10746</v>
      </c>
      <c r="E82" s="96">
        <v>3279</v>
      </c>
      <c r="F82" s="96">
        <v>3361</v>
      </c>
      <c r="G82" s="97">
        <f t="shared" si="8"/>
        <v>82</v>
      </c>
      <c r="H82" s="268">
        <f t="shared" si="5"/>
        <v>102.50076242756938</v>
      </c>
      <c r="I82" s="350"/>
    </row>
    <row r="83" spans="1:9" ht="24.75" customHeight="1">
      <c r="A83" s="95" t="s">
        <v>26</v>
      </c>
      <c r="B83" s="91">
        <v>1502</v>
      </c>
      <c r="C83" s="96">
        <v>116</v>
      </c>
      <c r="D83" s="96">
        <v>181</v>
      </c>
      <c r="E83" s="96">
        <v>62</v>
      </c>
      <c r="F83" s="96">
        <v>28</v>
      </c>
      <c r="G83" s="97">
        <f t="shared" si="8"/>
        <v>-34</v>
      </c>
      <c r="H83" s="268">
        <f t="shared" si="5"/>
        <v>45.161290322580641</v>
      </c>
      <c r="I83" s="350"/>
    </row>
    <row r="84" spans="1:9" ht="30.75" customHeight="1">
      <c r="A84" s="344" t="s">
        <v>3</v>
      </c>
      <c r="B84" s="92">
        <v>1510</v>
      </c>
      <c r="C84" s="77">
        <v>888</v>
      </c>
      <c r="D84" s="77">
        <v>972</v>
      </c>
      <c r="E84" s="77">
        <v>330</v>
      </c>
      <c r="F84" s="77">
        <v>335</v>
      </c>
      <c r="G84" s="78">
        <f t="shared" si="8"/>
        <v>5</v>
      </c>
      <c r="H84" s="268">
        <f t="shared" si="5"/>
        <v>101.51515151515152</v>
      </c>
      <c r="I84" s="63"/>
    </row>
    <row r="85" spans="1:9" ht="29.25" customHeight="1">
      <c r="A85" s="344" t="s">
        <v>4</v>
      </c>
      <c r="B85" s="92">
        <v>1520</v>
      </c>
      <c r="C85" s="77">
        <v>190</v>
      </c>
      <c r="D85" s="77">
        <v>214</v>
      </c>
      <c r="E85" s="77">
        <v>72</v>
      </c>
      <c r="F85" s="77">
        <v>74</v>
      </c>
      <c r="G85" s="78">
        <f t="shared" si="8"/>
        <v>2</v>
      </c>
      <c r="H85" s="268">
        <f t="shared" si="5"/>
        <v>102.77777777777777</v>
      </c>
      <c r="I85" s="63"/>
    </row>
    <row r="86" spans="1:9" ht="27" customHeight="1">
      <c r="A86" s="344" t="s">
        <v>5</v>
      </c>
      <c r="B86" s="92">
        <v>1530</v>
      </c>
      <c r="C86" s="77">
        <v>4</v>
      </c>
      <c r="D86" s="77">
        <v>8</v>
      </c>
      <c r="E86" s="77">
        <v>3</v>
      </c>
      <c r="F86" s="77">
        <v>2</v>
      </c>
      <c r="G86" s="78">
        <f t="shared" si="8"/>
        <v>-1</v>
      </c>
      <c r="H86" s="268">
        <f t="shared" si="5"/>
        <v>66.666666666666657</v>
      </c>
      <c r="I86" s="63"/>
    </row>
    <row r="87" spans="1:9" ht="30" customHeight="1">
      <c r="A87" s="344" t="s">
        <v>27</v>
      </c>
      <c r="B87" s="92">
        <v>1540</v>
      </c>
      <c r="C87" s="77">
        <v>141</v>
      </c>
      <c r="D87" s="77">
        <v>364</v>
      </c>
      <c r="E87" s="77">
        <v>24</v>
      </c>
      <c r="F87" s="77">
        <v>53</v>
      </c>
      <c r="G87" s="78">
        <f t="shared" si="8"/>
        <v>29</v>
      </c>
      <c r="H87" s="268">
        <f t="shared" si="5"/>
        <v>220.83333333333334</v>
      </c>
      <c r="I87" s="63"/>
    </row>
    <row r="88" spans="1:9" s="4" customFormat="1" ht="27.75" customHeight="1">
      <c r="A88" s="338" t="s">
        <v>51</v>
      </c>
      <c r="B88" s="93">
        <v>1550</v>
      </c>
      <c r="C88" s="207">
        <f>SUM(C81,C84:C87)</f>
        <v>11372</v>
      </c>
      <c r="D88" s="207">
        <f>SUM(D81,D84:D87)</f>
        <v>12485</v>
      </c>
      <c r="E88" s="207">
        <f>SUM(E81,E84:E87)</f>
        <v>3770</v>
      </c>
      <c r="F88" s="207">
        <f>SUM(F81,F84:F87)</f>
        <v>3853</v>
      </c>
      <c r="G88" s="207">
        <f t="shared" si="8"/>
        <v>83</v>
      </c>
      <c r="H88" s="268">
        <f t="shared" si="5"/>
        <v>102.20159151193633</v>
      </c>
      <c r="I88" s="64"/>
    </row>
    <row r="89" spans="1:9" ht="6.75" customHeight="1">
      <c r="A89" s="336"/>
      <c r="B89" s="337"/>
      <c r="C89" s="337"/>
      <c r="D89" s="337"/>
      <c r="E89" s="337"/>
      <c r="F89" s="337"/>
      <c r="G89" s="337"/>
      <c r="I89" s="337"/>
    </row>
    <row r="90" spans="1:9" ht="37.5" customHeight="1">
      <c r="A90" s="85" t="s">
        <v>505</v>
      </c>
      <c r="B90" s="377" t="s">
        <v>293</v>
      </c>
      <c r="C90" s="377"/>
      <c r="D90" s="335"/>
      <c r="E90" s="87"/>
      <c r="F90" s="384" t="s">
        <v>500</v>
      </c>
      <c r="G90" s="384"/>
      <c r="H90" s="384"/>
      <c r="I90" s="341"/>
    </row>
    <row r="91" spans="1:9" s="1" customFormat="1" ht="21.75" customHeight="1">
      <c r="A91" s="101" t="s">
        <v>233</v>
      </c>
      <c r="B91" s="409" t="s">
        <v>232</v>
      </c>
      <c r="C91" s="409"/>
      <c r="D91" s="339"/>
      <c r="E91" s="102"/>
      <c r="F91" s="413" t="s">
        <v>87</v>
      </c>
      <c r="G91" s="413"/>
      <c r="H91" s="413"/>
      <c r="I91" s="343"/>
    </row>
    <row r="92" spans="1:9">
      <c r="A92" s="94"/>
      <c r="B92" s="342"/>
      <c r="C92" s="342"/>
      <c r="D92" s="342"/>
      <c r="E92" s="342"/>
      <c r="F92" s="342"/>
      <c r="G92" s="342"/>
      <c r="H92" s="272"/>
      <c r="I92" s="337"/>
    </row>
    <row r="93" spans="1:9">
      <c r="A93" s="336"/>
      <c r="B93" s="337"/>
      <c r="C93" s="337"/>
      <c r="D93" s="337"/>
      <c r="E93" s="337"/>
      <c r="F93" s="337"/>
      <c r="G93" s="337"/>
      <c r="I93" s="337"/>
    </row>
    <row r="94" spans="1:9">
      <c r="A94" s="336"/>
      <c r="B94" s="337"/>
      <c r="C94" s="337"/>
      <c r="D94" s="337"/>
      <c r="E94" s="337"/>
      <c r="F94" s="337"/>
      <c r="G94" s="337"/>
      <c r="I94" s="337"/>
    </row>
    <row r="95" spans="1:9">
      <c r="A95" s="336"/>
      <c r="B95" s="337"/>
      <c r="C95" s="337"/>
      <c r="D95" s="337"/>
      <c r="E95" s="337"/>
      <c r="F95" s="337"/>
      <c r="G95" s="337"/>
      <c r="I95" s="337"/>
    </row>
    <row r="96" spans="1:9">
      <c r="A96" s="336"/>
      <c r="B96" s="337"/>
      <c r="C96" s="337"/>
      <c r="D96" s="337"/>
      <c r="E96" s="337"/>
      <c r="F96" s="337"/>
      <c r="G96" s="337"/>
      <c r="I96" s="337"/>
    </row>
    <row r="97" spans="1:9">
      <c r="A97" s="336"/>
      <c r="B97" s="337"/>
      <c r="C97" s="337"/>
      <c r="D97" s="337"/>
      <c r="E97" s="337"/>
      <c r="F97" s="337"/>
      <c r="G97" s="337"/>
      <c r="I97" s="337"/>
    </row>
    <row r="98" spans="1:9">
      <c r="A98" s="336"/>
      <c r="B98" s="337"/>
      <c r="C98" s="337"/>
      <c r="D98" s="337"/>
      <c r="E98" s="337"/>
      <c r="F98" s="337"/>
      <c r="G98" s="337"/>
      <c r="I98" s="337"/>
    </row>
    <row r="99" spans="1:9">
      <c r="A99" s="336"/>
      <c r="B99" s="337"/>
      <c r="C99" s="337"/>
      <c r="D99" s="337"/>
      <c r="E99" s="337"/>
      <c r="F99" s="337"/>
      <c r="G99" s="337"/>
      <c r="I99" s="337"/>
    </row>
    <row r="100" spans="1:9">
      <c r="A100" s="336"/>
      <c r="B100" s="337"/>
      <c r="C100" s="337"/>
      <c r="D100" s="337"/>
      <c r="E100" s="337"/>
      <c r="F100" s="337"/>
      <c r="G100" s="337"/>
      <c r="I100" s="337"/>
    </row>
    <row r="101" spans="1:9">
      <c r="A101" s="336"/>
      <c r="B101" s="337"/>
      <c r="C101" s="337"/>
      <c r="D101" s="337"/>
      <c r="E101" s="337"/>
      <c r="F101" s="337"/>
      <c r="G101" s="337"/>
      <c r="I101" s="337"/>
    </row>
    <row r="102" spans="1:9">
      <c r="A102" s="336"/>
      <c r="B102" s="337"/>
      <c r="C102" s="337"/>
      <c r="D102" s="337"/>
      <c r="E102" s="337"/>
      <c r="F102" s="337"/>
      <c r="G102" s="337"/>
      <c r="I102" s="337"/>
    </row>
    <row r="103" spans="1:9">
      <c r="A103" s="336"/>
      <c r="B103" s="337"/>
      <c r="C103" s="337"/>
      <c r="D103" s="337"/>
      <c r="E103" s="337"/>
      <c r="F103" s="337"/>
      <c r="G103" s="337"/>
      <c r="I103" s="337"/>
    </row>
    <row r="104" spans="1:9">
      <c r="A104" s="336"/>
      <c r="B104" s="337"/>
      <c r="C104" s="337"/>
      <c r="D104" s="337"/>
      <c r="E104" s="337"/>
      <c r="F104" s="337"/>
      <c r="G104" s="337"/>
      <c r="I104" s="337"/>
    </row>
    <row r="105" spans="1:9">
      <c r="A105" s="336"/>
      <c r="B105" s="337"/>
      <c r="C105" s="337"/>
      <c r="D105" s="337"/>
      <c r="E105" s="337"/>
      <c r="F105" s="337"/>
      <c r="G105" s="337"/>
      <c r="I105" s="337"/>
    </row>
    <row r="106" spans="1:9">
      <c r="A106" s="336"/>
      <c r="B106" s="337"/>
      <c r="C106" s="337"/>
      <c r="D106" s="337"/>
      <c r="E106" s="337"/>
      <c r="F106" s="337"/>
      <c r="G106" s="337"/>
      <c r="I106" s="337"/>
    </row>
    <row r="107" spans="1:9">
      <c r="A107" s="336"/>
      <c r="B107" s="337"/>
      <c r="C107" s="337"/>
      <c r="D107" s="337"/>
      <c r="E107" s="337"/>
      <c r="F107" s="337"/>
      <c r="G107" s="337"/>
      <c r="I107" s="337"/>
    </row>
    <row r="108" spans="1:9">
      <c r="A108" s="336"/>
      <c r="B108" s="337"/>
      <c r="C108" s="337"/>
      <c r="D108" s="337"/>
      <c r="E108" s="337"/>
      <c r="F108" s="337"/>
      <c r="G108" s="337"/>
      <c r="I108" s="337"/>
    </row>
    <row r="109" spans="1:9">
      <c r="A109" s="336"/>
      <c r="B109" s="337"/>
      <c r="C109" s="337"/>
      <c r="D109" s="337"/>
      <c r="E109" s="337"/>
      <c r="F109" s="337"/>
      <c r="G109" s="337"/>
      <c r="I109" s="337"/>
    </row>
    <row r="110" spans="1:9">
      <c r="A110" s="336"/>
      <c r="B110" s="337"/>
      <c r="C110" s="337"/>
      <c r="D110" s="337"/>
      <c r="E110" s="337"/>
      <c r="F110" s="337"/>
      <c r="G110" s="337"/>
      <c r="I110" s="337"/>
    </row>
    <row r="111" spans="1:9">
      <c r="A111" s="336"/>
      <c r="B111" s="337"/>
      <c r="C111" s="337"/>
      <c r="D111" s="337"/>
      <c r="E111" s="337"/>
      <c r="F111" s="337"/>
      <c r="G111" s="337"/>
      <c r="I111" s="337"/>
    </row>
    <row r="112" spans="1:9">
      <c r="A112" s="312"/>
      <c r="B112" s="313"/>
      <c r="C112" s="313"/>
      <c r="D112" s="313"/>
      <c r="E112" s="313"/>
      <c r="F112" s="313"/>
      <c r="G112" s="313"/>
      <c r="I112" s="313"/>
    </row>
    <row r="113" spans="1:9">
      <c r="A113" s="312"/>
      <c r="B113" s="313"/>
      <c r="C113" s="313"/>
      <c r="D113" s="313"/>
      <c r="E113" s="313"/>
      <c r="F113" s="313"/>
      <c r="G113" s="313"/>
      <c r="I113" s="313"/>
    </row>
    <row r="114" spans="1:9">
      <c r="A114" s="312"/>
      <c r="B114" s="313"/>
      <c r="C114" s="313"/>
      <c r="D114" s="313"/>
      <c r="E114" s="313"/>
      <c r="F114" s="313"/>
      <c r="G114" s="313"/>
      <c r="I114" s="313"/>
    </row>
    <row r="115" spans="1:9">
      <c r="A115" s="312"/>
      <c r="B115" s="313"/>
      <c r="C115" s="313"/>
      <c r="D115" s="313"/>
      <c r="E115" s="313"/>
      <c r="F115" s="313"/>
      <c r="G115" s="313"/>
      <c r="I115" s="313"/>
    </row>
    <row r="116" spans="1:9">
      <c r="A116" s="312"/>
      <c r="B116" s="313"/>
      <c r="C116" s="313"/>
      <c r="D116" s="313"/>
      <c r="E116" s="313"/>
      <c r="F116" s="313"/>
      <c r="G116" s="313"/>
      <c r="I116" s="313"/>
    </row>
    <row r="117" spans="1:9">
      <c r="A117" s="312"/>
      <c r="B117" s="313"/>
      <c r="C117" s="313"/>
      <c r="D117" s="313"/>
      <c r="E117" s="313"/>
      <c r="F117" s="313"/>
      <c r="G117" s="313"/>
      <c r="I117" s="313"/>
    </row>
    <row r="118" spans="1:9">
      <c r="A118" s="312"/>
      <c r="B118" s="313"/>
      <c r="C118" s="313"/>
      <c r="D118" s="313"/>
      <c r="E118" s="313"/>
      <c r="F118" s="313"/>
      <c r="G118" s="313"/>
      <c r="I118" s="313"/>
    </row>
    <row r="119" spans="1:9">
      <c r="A119" s="312"/>
      <c r="B119" s="313"/>
      <c r="C119" s="313"/>
      <c r="D119" s="313"/>
      <c r="E119" s="313"/>
      <c r="F119" s="313"/>
      <c r="G119" s="313"/>
      <c r="I119" s="313"/>
    </row>
    <row r="120" spans="1:9">
      <c r="A120" s="312"/>
      <c r="B120" s="313"/>
      <c r="C120" s="313"/>
      <c r="D120" s="313"/>
      <c r="E120" s="313"/>
      <c r="F120" s="313"/>
      <c r="G120" s="313"/>
      <c r="I120" s="313"/>
    </row>
    <row r="121" spans="1:9">
      <c r="A121" s="312"/>
      <c r="B121" s="313"/>
      <c r="C121" s="313"/>
      <c r="D121" s="313"/>
      <c r="E121" s="313"/>
      <c r="F121" s="313"/>
      <c r="G121" s="313"/>
      <c r="I121" s="313"/>
    </row>
    <row r="122" spans="1:9">
      <c r="A122" s="312"/>
      <c r="B122" s="313"/>
      <c r="C122" s="313"/>
      <c r="D122" s="313"/>
      <c r="E122" s="313"/>
      <c r="F122" s="313"/>
      <c r="G122" s="313"/>
      <c r="I122" s="313"/>
    </row>
    <row r="123" spans="1:9">
      <c r="A123" s="312"/>
      <c r="B123" s="313"/>
      <c r="C123" s="313"/>
      <c r="D123" s="313"/>
      <c r="E123" s="313"/>
      <c r="F123" s="313"/>
      <c r="G123" s="313"/>
      <c r="I123" s="313"/>
    </row>
    <row r="124" spans="1:9">
      <c r="A124" s="312"/>
      <c r="B124" s="313"/>
      <c r="C124" s="313"/>
      <c r="D124" s="313"/>
      <c r="E124" s="313"/>
      <c r="F124" s="313"/>
      <c r="G124" s="313"/>
      <c r="I124" s="313"/>
    </row>
    <row r="125" spans="1:9">
      <c r="A125" s="312"/>
      <c r="B125" s="313"/>
      <c r="C125" s="313"/>
      <c r="D125" s="313"/>
      <c r="E125" s="313"/>
      <c r="F125" s="313"/>
      <c r="G125" s="313"/>
      <c r="I125" s="313"/>
    </row>
    <row r="126" spans="1:9">
      <c r="A126" s="312"/>
      <c r="B126" s="313"/>
      <c r="C126" s="313"/>
      <c r="D126" s="313"/>
      <c r="E126" s="313"/>
      <c r="F126" s="313"/>
      <c r="G126" s="313"/>
      <c r="I126" s="313"/>
    </row>
    <row r="127" spans="1:9">
      <c r="A127" s="312"/>
      <c r="B127" s="313"/>
      <c r="C127" s="313"/>
      <c r="D127" s="313"/>
      <c r="E127" s="313"/>
      <c r="F127" s="313"/>
      <c r="G127" s="313"/>
      <c r="I127" s="313"/>
    </row>
    <row r="128" spans="1:9">
      <c r="A128" s="312"/>
      <c r="B128" s="313"/>
      <c r="C128" s="313"/>
      <c r="D128" s="313"/>
      <c r="E128" s="313"/>
      <c r="F128" s="313"/>
      <c r="G128" s="313"/>
      <c r="I128" s="313"/>
    </row>
    <row r="129" spans="1:9">
      <c r="A129" s="312"/>
      <c r="B129" s="313"/>
      <c r="C129" s="313"/>
      <c r="D129" s="313"/>
      <c r="E129" s="313"/>
      <c r="F129" s="313"/>
      <c r="G129" s="313"/>
      <c r="I129" s="313"/>
    </row>
    <row r="130" spans="1:9">
      <c r="A130" s="312"/>
      <c r="B130" s="313"/>
      <c r="C130" s="313"/>
      <c r="D130" s="313"/>
      <c r="E130" s="313"/>
      <c r="F130" s="313"/>
      <c r="G130" s="313"/>
      <c r="I130" s="313"/>
    </row>
    <row r="131" spans="1:9">
      <c r="A131" s="312"/>
      <c r="B131" s="313"/>
      <c r="C131" s="313"/>
      <c r="D131" s="313"/>
      <c r="E131" s="313"/>
      <c r="F131" s="313"/>
      <c r="G131" s="313"/>
      <c r="I131" s="313"/>
    </row>
    <row r="132" spans="1:9">
      <c r="A132" s="312"/>
      <c r="B132" s="313"/>
      <c r="C132" s="313"/>
      <c r="D132" s="313"/>
      <c r="E132" s="313"/>
      <c r="F132" s="313"/>
      <c r="G132" s="313"/>
      <c r="I132" s="313"/>
    </row>
    <row r="133" spans="1:9">
      <c r="A133" s="312"/>
      <c r="B133" s="313"/>
      <c r="C133" s="313"/>
      <c r="D133" s="313"/>
      <c r="E133" s="313"/>
      <c r="F133" s="313"/>
      <c r="G133" s="313"/>
      <c r="I133" s="313"/>
    </row>
    <row r="134" spans="1:9">
      <c r="A134" s="312"/>
      <c r="B134" s="313"/>
      <c r="C134" s="313"/>
      <c r="D134" s="313"/>
      <c r="E134" s="313"/>
      <c r="F134" s="313"/>
      <c r="G134" s="313"/>
      <c r="I134" s="313"/>
    </row>
    <row r="135" spans="1:9">
      <c r="A135" s="312"/>
      <c r="B135" s="313"/>
      <c r="C135" s="313"/>
      <c r="D135" s="313"/>
      <c r="E135" s="313"/>
      <c r="F135" s="313"/>
      <c r="G135" s="313"/>
      <c r="I135" s="313"/>
    </row>
    <row r="136" spans="1:9">
      <c r="A136" s="312"/>
      <c r="B136" s="313"/>
      <c r="C136" s="313"/>
      <c r="D136" s="313"/>
      <c r="E136" s="313"/>
      <c r="F136" s="313"/>
      <c r="G136" s="313"/>
      <c r="I136" s="313"/>
    </row>
    <row r="137" spans="1:9">
      <c r="A137" s="312"/>
      <c r="B137" s="313"/>
      <c r="C137" s="313"/>
      <c r="D137" s="313"/>
      <c r="E137" s="313"/>
      <c r="F137" s="313"/>
      <c r="G137" s="313"/>
      <c r="I137" s="313"/>
    </row>
    <row r="138" spans="1:9">
      <c r="A138" s="312"/>
      <c r="B138" s="313"/>
      <c r="C138" s="313"/>
      <c r="D138" s="313"/>
      <c r="E138" s="313"/>
      <c r="F138" s="313"/>
      <c r="G138" s="313"/>
      <c r="I138" s="313"/>
    </row>
    <row r="139" spans="1:9">
      <c r="A139" s="312"/>
      <c r="B139" s="313"/>
      <c r="C139" s="313"/>
      <c r="D139" s="313"/>
      <c r="E139" s="313"/>
      <c r="F139" s="313"/>
      <c r="G139" s="313"/>
      <c r="I139" s="313"/>
    </row>
    <row r="140" spans="1:9">
      <c r="A140" s="312"/>
      <c r="B140" s="313"/>
      <c r="C140" s="313"/>
      <c r="D140" s="313"/>
      <c r="E140" s="313"/>
      <c r="F140" s="313"/>
      <c r="G140" s="313"/>
      <c r="I140" s="313"/>
    </row>
    <row r="141" spans="1:9">
      <c r="A141" s="312"/>
      <c r="B141" s="313"/>
      <c r="C141" s="313"/>
      <c r="D141" s="313"/>
      <c r="E141" s="313"/>
      <c r="F141" s="313"/>
      <c r="G141" s="313"/>
      <c r="I141" s="313"/>
    </row>
    <row r="142" spans="1:9">
      <c r="A142" s="312"/>
      <c r="B142" s="313"/>
      <c r="C142" s="313"/>
      <c r="D142" s="313"/>
      <c r="E142" s="313"/>
      <c r="F142" s="313"/>
      <c r="G142" s="313"/>
      <c r="I142" s="313"/>
    </row>
    <row r="143" spans="1:9">
      <c r="A143" s="312"/>
      <c r="B143" s="313"/>
      <c r="C143" s="313"/>
      <c r="D143" s="313"/>
      <c r="E143" s="313"/>
      <c r="F143" s="313"/>
      <c r="G143" s="313"/>
      <c r="I143" s="313"/>
    </row>
    <row r="144" spans="1:9">
      <c r="A144" s="312"/>
      <c r="B144" s="313"/>
      <c r="C144" s="313"/>
      <c r="D144" s="313"/>
      <c r="E144" s="313"/>
      <c r="F144" s="313"/>
      <c r="G144" s="313"/>
      <c r="I144" s="313"/>
    </row>
    <row r="145" spans="1:9">
      <c r="A145" s="312"/>
      <c r="B145" s="313"/>
      <c r="C145" s="313"/>
      <c r="D145" s="313"/>
      <c r="E145" s="313"/>
      <c r="F145" s="313"/>
      <c r="G145" s="313"/>
      <c r="I145" s="313"/>
    </row>
    <row r="146" spans="1:9">
      <c r="A146" s="312"/>
      <c r="B146" s="313"/>
      <c r="C146" s="313"/>
      <c r="D146" s="313"/>
      <c r="E146" s="313"/>
      <c r="F146" s="313"/>
      <c r="G146" s="313"/>
      <c r="I146" s="313"/>
    </row>
    <row r="147" spans="1:9">
      <c r="A147" s="312"/>
      <c r="B147" s="313"/>
      <c r="C147" s="313"/>
      <c r="D147" s="313"/>
      <c r="E147" s="313"/>
      <c r="F147" s="313"/>
      <c r="G147" s="313"/>
      <c r="I147" s="313"/>
    </row>
    <row r="148" spans="1:9">
      <c r="A148" s="312"/>
      <c r="B148" s="313"/>
      <c r="C148" s="313"/>
      <c r="D148" s="313"/>
      <c r="E148" s="313"/>
      <c r="F148" s="313"/>
      <c r="G148" s="313"/>
      <c r="I148" s="313"/>
    </row>
    <row r="149" spans="1:9">
      <c r="A149" s="312"/>
      <c r="B149" s="313"/>
      <c r="C149" s="313"/>
      <c r="D149" s="313"/>
      <c r="E149" s="313"/>
      <c r="F149" s="313"/>
      <c r="G149" s="313"/>
      <c r="I149" s="313"/>
    </row>
    <row r="150" spans="1:9">
      <c r="A150" s="39"/>
      <c r="B150" s="313"/>
      <c r="C150" s="313"/>
      <c r="D150" s="313"/>
      <c r="E150" s="313"/>
      <c r="F150" s="313"/>
      <c r="G150" s="313"/>
      <c r="I150" s="313"/>
    </row>
    <row r="151" spans="1:9">
      <c r="A151" s="39"/>
      <c r="B151" s="313"/>
      <c r="C151" s="313"/>
      <c r="D151" s="313"/>
      <c r="E151" s="313"/>
      <c r="F151" s="313"/>
      <c r="G151" s="313"/>
      <c r="I151" s="313"/>
    </row>
    <row r="152" spans="1:9">
      <c r="A152" s="39"/>
      <c r="B152" s="313"/>
      <c r="C152" s="313"/>
      <c r="D152" s="313"/>
      <c r="E152" s="313"/>
      <c r="F152" s="313"/>
      <c r="G152" s="313"/>
      <c r="I152" s="313"/>
    </row>
    <row r="153" spans="1:9">
      <c r="A153" s="39"/>
      <c r="B153" s="313"/>
      <c r="C153" s="313"/>
      <c r="D153" s="313"/>
      <c r="E153" s="313"/>
      <c r="F153" s="313"/>
      <c r="G153" s="313"/>
      <c r="I153" s="313"/>
    </row>
    <row r="154" spans="1:9">
      <c r="A154" s="39"/>
      <c r="B154" s="313"/>
      <c r="C154" s="313"/>
      <c r="D154" s="313"/>
      <c r="E154" s="313"/>
      <c r="F154" s="313"/>
      <c r="G154" s="313"/>
      <c r="I154" s="313"/>
    </row>
    <row r="155" spans="1:9">
      <c r="A155" s="39"/>
      <c r="B155" s="313"/>
      <c r="C155" s="313"/>
      <c r="D155" s="313"/>
      <c r="E155" s="313"/>
      <c r="F155" s="313"/>
      <c r="G155" s="313"/>
      <c r="I155" s="313"/>
    </row>
    <row r="156" spans="1:9">
      <c r="A156" s="39"/>
      <c r="B156" s="313"/>
      <c r="C156" s="313"/>
      <c r="D156" s="313"/>
      <c r="E156" s="313"/>
      <c r="F156" s="313"/>
      <c r="G156" s="313"/>
      <c r="I156" s="313"/>
    </row>
    <row r="157" spans="1:9">
      <c r="A157" s="39"/>
      <c r="B157" s="313"/>
      <c r="C157" s="313"/>
      <c r="D157" s="313"/>
      <c r="E157" s="313"/>
      <c r="F157" s="313"/>
      <c r="G157" s="313"/>
      <c r="I157" s="313"/>
    </row>
    <row r="158" spans="1:9">
      <c r="A158" s="39"/>
      <c r="B158" s="313"/>
      <c r="C158" s="313"/>
      <c r="D158" s="313"/>
      <c r="E158" s="313"/>
      <c r="F158" s="313"/>
      <c r="G158" s="313"/>
      <c r="I158" s="313"/>
    </row>
    <row r="159" spans="1:9">
      <c r="A159" s="39"/>
      <c r="B159" s="313"/>
      <c r="C159" s="313"/>
      <c r="D159" s="313"/>
      <c r="E159" s="313"/>
      <c r="F159" s="313"/>
      <c r="G159" s="313"/>
      <c r="I159" s="313"/>
    </row>
    <row r="160" spans="1:9">
      <c r="A160" s="39"/>
      <c r="B160" s="313"/>
      <c r="C160" s="313"/>
      <c r="D160" s="313"/>
      <c r="E160" s="313"/>
      <c r="F160" s="313"/>
      <c r="G160" s="313"/>
      <c r="I160" s="313"/>
    </row>
    <row r="161" spans="1:9">
      <c r="A161" s="39"/>
      <c r="B161" s="313"/>
      <c r="C161" s="313"/>
      <c r="D161" s="313"/>
      <c r="E161" s="313"/>
      <c r="F161" s="313"/>
      <c r="G161" s="313"/>
      <c r="I161" s="313"/>
    </row>
    <row r="162" spans="1:9">
      <c r="A162" s="39"/>
      <c r="B162" s="313"/>
      <c r="C162" s="313"/>
      <c r="D162" s="313"/>
      <c r="E162" s="313"/>
      <c r="F162" s="313"/>
      <c r="G162" s="313"/>
      <c r="I162" s="313"/>
    </row>
    <row r="163" spans="1:9">
      <c r="A163" s="39"/>
      <c r="B163" s="313"/>
      <c r="C163" s="313"/>
      <c r="D163" s="313"/>
      <c r="E163" s="313"/>
      <c r="F163" s="313"/>
      <c r="G163" s="313"/>
      <c r="I163" s="313"/>
    </row>
    <row r="164" spans="1:9">
      <c r="A164" s="39"/>
      <c r="B164" s="313"/>
      <c r="C164" s="313"/>
      <c r="D164" s="313"/>
      <c r="E164" s="313"/>
      <c r="F164" s="313"/>
      <c r="G164" s="313"/>
      <c r="I164" s="313"/>
    </row>
    <row r="165" spans="1:9">
      <c r="A165" s="39"/>
      <c r="B165" s="313"/>
      <c r="C165" s="313"/>
      <c r="D165" s="313"/>
      <c r="E165" s="313"/>
      <c r="F165" s="313"/>
      <c r="G165" s="313"/>
      <c r="I165" s="313"/>
    </row>
    <row r="166" spans="1:9">
      <c r="A166" s="39"/>
      <c r="B166" s="313"/>
      <c r="C166" s="313"/>
      <c r="D166" s="313"/>
      <c r="E166" s="313"/>
      <c r="F166" s="313"/>
      <c r="G166" s="313"/>
      <c r="I166" s="313"/>
    </row>
    <row r="167" spans="1:9">
      <c r="A167" s="39"/>
      <c r="B167" s="313"/>
      <c r="C167" s="313"/>
      <c r="D167" s="313"/>
      <c r="E167" s="313"/>
      <c r="F167" s="313"/>
      <c r="G167" s="313"/>
      <c r="I167" s="313"/>
    </row>
    <row r="168" spans="1:9">
      <c r="A168" s="39"/>
      <c r="B168" s="313"/>
      <c r="C168" s="313"/>
      <c r="D168" s="313"/>
      <c r="E168" s="313"/>
      <c r="F168" s="313"/>
      <c r="G168" s="313"/>
      <c r="I168" s="313"/>
    </row>
    <row r="169" spans="1:9">
      <c r="A169" s="39"/>
      <c r="B169" s="313"/>
      <c r="C169" s="313"/>
      <c r="D169" s="313"/>
      <c r="E169" s="313"/>
      <c r="F169" s="313"/>
      <c r="G169" s="313"/>
      <c r="I169" s="313"/>
    </row>
    <row r="170" spans="1:9">
      <c r="A170" s="39"/>
      <c r="B170" s="313"/>
      <c r="C170" s="313"/>
      <c r="D170" s="313"/>
      <c r="E170" s="313"/>
      <c r="F170" s="313"/>
      <c r="G170" s="313"/>
      <c r="I170" s="313"/>
    </row>
    <row r="171" spans="1:9">
      <c r="A171" s="39"/>
      <c r="B171" s="313"/>
      <c r="C171" s="313"/>
      <c r="D171" s="313"/>
      <c r="E171" s="313"/>
      <c r="F171" s="313"/>
      <c r="G171" s="313"/>
      <c r="I171" s="313"/>
    </row>
    <row r="172" spans="1:9">
      <c r="A172" s="39"/>
      <c r="B172" s="313"/>
      <c r="C172" s="313"/>
      <c r="D172" s="313"/>
      <c r="E172" s="313"/>
      <c r="F172" s="313"/>
      <c r="G172" s="313"/>
      <c r="I172" s="313"/>
    </row>
    <row r="173" spans="1:9">
      <c r="A173" s="39"/>
      <c r="B173" s="313"/>
      <c r="C173" s="313"/>
      <c r="D173" s="313"/>
      <c r="E173" s="313"/>
      <c r="F173" s="313"/>
      <c r="G173" s="313"/>
      <c r="I173" s="313"/>
    </row>
    <row r="174" spans="1:9">
      <c r="A174" s="39"/>
      <c r="B174" s="313"/>
      <c r="C174" s="313"/>
      <c r="D174" s="313"/>
      <c r="E174" s="313"/>
      <c r="F174" s="313"/>
      <c r="G174" s="313"/>
      <c r="I174" s="313"/>
    </row>
    <row r="175" spans="1:9">
      <c r="A175" s="39"/>
      <c r="B175" s="313"/>
      <c r="C175" s="313"/>
      <c r="D175" s="313"/>
      <c r="E175" s="313"/>
      <c r="F175" s="313"/>
      <c r="G175" s="313"/>
      <c r="I175" s="313"/>
    </row>
    <row r="176" spans="1:9">
      <c r="A176" s="39"/>
      <c r="B176" s="313"/>
      <c r="C176" s="313"/>
      <c r="D176" s="313"/>
      <c r="E176" s="313"/>
      <c r="F176" s="313"/>
      <c r="G176" s="313"/>
      <c r="I176" s="313"/>
    </row>
    <row r="177" spans="1:9">
      <c r="A177" s="39"/>
      <c r="B177" s="313"/>
      <c r="C177" s="313"/>
      <c r="D177" s="313"/>
      <c r="E177" s="313"/>
      <c r="F177" s="313"/>
      <c r="G177" s="313"/>
      <c r="I177" s="313"/>
    </row>
    <row r="178" spans="1:9">
      <c r="A178" s="39"/>
      <c r="B178" s="313"/>
      <c r="C178" s="313"/>
      <c r="D178" s="313"/>
      <c r="E178" s="313"/>
      <c r="F178" s="313"/>
      <c r="G178" s="313"/>
      <c r="I178" s="313"/>
    </row>
    <row r="179" spans="1:9">
      <c r="A179" s="39"/>
      <c r="B179" s="313"/>
      <c r="C179" s="313"/>
      <c r="D179" s="313"/>
      <c r="E179" s="313"/>
      <c r="F179" s="313"/>
      <c r="G179" s="313"/>
      <c r="I179" s="313"/>
    </row>
    <row r="180" spans="1:9">
      <c r="A180" s="39"/>
      <c r="B180" s="313"/>
      <c r="C180" s="313"/>
      <c r="D180" s="313"/>
      <c r="E180" s="313"/>
      <c r="F180" s="313"/>
      <c r="G180" s="313"/>
      <c r="I180" s="313"/>
    </row>
    <row r="181" spans="1:9">
      <c r="A181" s="39"/>
      <c r="B181" s="313"/>
      <c r="C181" s="313"/>
      <c r="D181" s="313"/>
      <c r="E181" s="313"/>
      <c r="F181" s="313"/>
      <c r="G181" s="313"/>
      <c r="I181" s="313"/>
    </row>
    <row r="182" spans="1:9">
      <c r="A182" s="39"/>
      <c r="B182" s="313"/>
      <c r="C182" s="313"/>
      <c r="D182" s="313"/>
      <c r="E182" s="313"/>
      <c r="F182" s="313"/>
      <c r="G182" s="313"/>
      <c r="I182" s="313"/>
    </row>
    <row r="183" spans="1:9">
      <c r="A183" s="39"/>
      <c r="B183" s="313"/>
      <c r="C183" s="313"/>
      <c r="D183" s="313"/>
      <c r="E183" s="313"/>
      <c r="F183" s="313"/>
      <c r="G183" s="313"/>
      <c r="I183" s="313"/>
    </row>
    <row r="184" spans="1:9">
      <c r="A184" s="39"/>
      <c r="B184" s="313"/>
      <c r="C184" s="313"/>
      <c r="D184" s="313"/>
      <c r="E184" s="313"/>
      <c r="F184" s="313"/>
      <c r="G184" s="313"/>
      <c r="I184" s="313"/>
    </row>
    <row r="185" spans="1:9">
      <c r="A185" s="39"/>
      <c r="B185" s="313"/>
      <c r="C185" s="313"/>
      <c r="D185" s="313"/>
      <c r="E185" s="313"/>
      <c r="F185" s="313"/>
      <c r="G185" s="313"/>
      <c r="I185" s="313"/>
    </row>
    <row r="186" spans="1:9">
      <c r="A186" s="39"/>
      <c r="B186" s="313"/>
      <c r="C186" s="313"/>
      <c r="D186" s="313"/>
      <c r="E186" s="313"/>
      <c r="F186" s="313"/>
      <c r="G186" s="313"/>
      <c r="I186" s="313"/>
    </row>
    <row r="187" spans="1:9">
      <c r="A187" s="39"/>
      <c r="B187" s="313"/>
      <c r="C187" s="313"/>
      <c r="D187" s="313"/>
      <c r="E187" s="313"/>
      <c r="F187" s="313"/>
      <c r="G187" s="313"/>
      <c r="I187" s="313"/>
    </row>
    <row r="188" spans="1:9">
      <c r="A188" s="39"/>
      <c r="B188" s="313"/>
      <c r="C188" s="313"/>
      <c r="D188" s="313"/>
      <c r="E188" s="313"/>
      <c r="F188" s="313"/>
      <c r="G188" s="313"/>
      <c r="I188" s="313"/>
    </row>
    <row r="189" spans="1:9">
      <c r="A189" s="39"/>
      <c r="B189" s="313"/>
      <c r="C189" s="313"/>
      <c r="D189" s="313"/>
      <c r="E189" s="313"/>
      <c r="F189" s="313"/>
      <c r="G189" s="313"/>
      <c r="I189" s="313"/>
    </row>
    <row r="190" spans="1:9">
      <c r="A190" s="39"/>
      <c r="B190" s="313"/>
      <c r="C190" s="313"/>
      <c r="D190" s="313"/>
      <c r="E190" s="313"/>
      <c r="F190" s="313"/>
      <c r="G190" s="313"/>
      <c r="I190" s="313"/>
    </row>
    <row r="191" spans="1:9">
      <c r="A191" s="39"/>
      <c r="B191" s="313"/>
      <c r="C191" s="313"/>
      <c r="D191" s="313"/>
      <c r="E191" s="313"/>
      <c r="F191" s="313"/>
      <c r="G191" s="313"/>
      <c r="I191" s="313"/>
    </row>
    <row r="192" spans="1:9">
      <c r="A192" s="39"/>
      <c r="B192" s="313"/>
      <c r="C192" s="313"/>
      <c r="D192" s="313"/>
      <c r="E192" s="313"/>
      <c r="F192" s="313"/>
      <c r="G192" s="313"/>
      <c r="I192" s="313"/>
    </row>
    <row r="193" spans="1:9">
      <c r="A193" s="39"/>
      <c r="B193" s="313"/>
      <c r="C193" s="313"/>
      <c r="D193" s="313"/>
      <c r="E193" s="313"/>
      <c r="F193" s="313"/>
      <c r="G193" s="313"/>
      <c r="I193" s="313"/>
    </row>
    <row r="194" spans="1:9">
      <c r="A194" s="39"/>
      <c r="B194" s="313"/>
      <c r="C194" s="313"/>
      <c r="D194" s="313"/>
      <c r="E194" s="313"/>
      <c r="F194" s="313"/>
      <c r="G194" s="313"/>
      <c r="I194" s="313"/>
    </row>
    <row r="195" spans="1:9">
      <c r="A195" s="39"/>
      <c r="B195" s="313"/>
      <c r="C195" s="313"/>
      <c r="D195" s="313"/>
      <c r="E195" s="313"/>
      <c r="F195" s="313"/>
      <c r="G195" s="313"/>
      <c r="I195" s="313"/>
    </row>
    <row r="196" spans="1:9">
      <c r="A196" s="39"/>
      <c r="B196" s="313"/>
      <c r="C196" s="313"/>
      <c r="D196" s="313"/>
      <c r="E196" s="313"/>
      <c r="F196" s="313"/>
      <c r="G196" s="313"/>
      <c r="I196" s="313"/>
    </row>
    <row r="197" spans="1:9">
      <c r="A197" s="39"/>
      <c r="B197" s="313"/>
      <c r="C197" s="313"/>
      <c r="D197" s="313"/>
      <c r="E197" s="313"/>
      <c r="F197" s="313"/>
      <c r="G197" s="313"/>
      <c r="I197" s="313"/>
    </row>
    <row r="198" spans="1:9">
      <c r="A198" s="39"/>
      <c r="B198" s="313"/>
      <c r="C198" s="313"/>
      <c r="D198" s="313"/>
      <c r="E198" s="313"/>
      <c r="F198" s="313"/>
      <c r="G198" s="313"/>
      <c r="I198" s="313"/>
    </row>
    <row r="199" spans="1:9">
      <c r="A199" s="39"/>
      <c r="B199" s="313"/>
      <c r="C199" s="313"/>
      <c r="D199" s="313"/>
      <c r="E199" s="313"/>
      <c r="F199" s="313"/>
      <c r="G199" s="313"/>
      <c r="I199" s="313"/>
    </row>
    <row r="200" spans="1:9">
      <c r="A200" s="39"/>
      <c r="B200" s="313"/>
      <c r="C200" s="313"/>
      <c r="D200" s="313"/>
      <c r="E200" s="313"/>
      <c r="F200" s="313"/>
      <c r="G200" s="313"/>
      <c r="I200" s="313"/>
    </row>
    <row r="201" spans="1:9">
      <c r="A201" s="39"/>
      <c r="B201" s="313"/>
      <c r="C201" s="313"/>
      <c r="D201" s="313"/>
      <c r="E201" s="313"/>
      <c r="F201" s="313"/>
      <c r="G201" s="313"/>
      <c r="I201" s="313"/>
    </row>
    <row r="202" spans="1:9">
      <c r="A202" s="39"/>
      <c r="B202" s="313"/>
      <c r="C202" s="313"/>
      <c r="D202" s="313"/>
      <c r="E202" s="313"/>
      <c r="F202" s="313"/>
      <c r="G202" s="313"/>
      <c r="I202" s="313"/>
    </row>
    <row r="203" spans="1:9">
      <c r="A203" s="39"/>
      <c r="B203" s="313"/>
      <c r="C203" s="313"/>
      <c r="D203" s="313"/>
      <c r="E203" s="313"/>
      <c r="F203" s="313"/>
      <c r="G203" s="313"/>
      <c r="I203" s="313"/>
    </row>
    <row r="204" spans="1:9">
      <c r="A204" s="39"/>
      <c r="B204" s="313"/>
      <c r="C204" s="313"/>
      <c r="D204" s="313"/>
      <c r="E204" s="313"/>
      <c r="F204" s="313"/>
      <c r="G204" s="313"/>
      <c r="I204" s="313"/>
    </row>
    <row r="205" spans="1:9">
      <c r="A205" s="39"/>
      <c r="B205" s="313"/>
      <c r="C205" s="313"/>
      <c r="D205" s="313"/>
      <c r="E205" s="313"/>
      <c r="F205" s="313"/>
      <c r="G205" s="313"/>
      <c r="I205" s="313"/>
    </row>
    <row r="206" spans="1:9">
      <c r="A206" s="39"/>
      <c r="B206" s="313"/>
      <c r="C206" s="313"/>
      <c r="D206" s="313"/>
      <c r="E206" s="313"/>
      <c r="F206" s="313"/>
      <c r="G206" s="313"/>
      <c r="I206" s="313"/>
    </row>
    <row r="207" spans="1:9">
      <c r="A207" s="39"/>
      <c r="B207" s="313"/>
      <c r="C207" s="313"/>
      <c r="D207" s="313"/>
      <c r="E207" s="313"/>
      <c r="F207" s="313"/>
      <c r="G207" s="313"/>
      <c r="I207" s="313"/>
    </row>
    <row r="208" spans="1:9">
      <c r="A208" s="39"/>
      <c r="B208" s="313"/>
      <c r="C208" s="313"/>
      <c r="D208" s="313"/>
      <c r="E208" s="313"/>
      <c r="F208" s="313"/>
      <c r="G208" s="313"/>
      <c r="I208" s="313"/>
    </row>
    <row r="209" spans="1:9">
      <c r="A209" s="39"/>
      <c r="B209" s="313"/>
      <c r="C209" s="313"/>
      <c r="D209" s="313"/>
      <c r="E209" s="313"/>
      <c r="F209" s="313"/>
      <c r="G209" s="313"/>
      <c r="I209" s="313"/>
    </row>
    <row r="210" spans="1:9">
      <c r="A210" s="39"/>
      <c r="B210" s="313"/>
      <c r="C210" s="313"/>
      <c r="D210" s="313"/>
      <c r="E210" s="313"/>
      <c r="F210" s="313"/>
      <c r="G210" s="313"/>
      <c r="I210" s="313"/>
    </row>
    <row r="211" spans="1:9">
      <c r="A211" s="39"/>
      <c r="B211" s="313"/>
      <c r="C211" s="313"/>
      <c r="D211" s="313"/>
      <c r="E211" s="313"/>
      <c r="F211" s="313"/>
      <c r="G211" s="313"/>
      <c r="I211" s="313"/>
    </row>
    <row r="212" spans="1:9">
      <c r="A212" s="39"/>
      <c r="B212" s="313"/>
      <c r="C212" s="313"/>
      <c r="D212" s="313"/>
      <c r="E212" s="313"/>
      <c r="F212" s="313"/>
      <c r="G212" s="313"/>
      <c r="I212" s="313"/>
    </row>
    <row r="213" spans="1:9">
      <c r="A213" s="39"/>
      <c r="B213" s="313"/>
      <c r="C213" s="313"/>
      <c r="D213" s="313"/>
      <c r="E213" s="313"/>
      <c r="F213" s="313"/>
      <c r="G213" s="313"/>
      <c r="I213" s="313"/>
    </row>
    <row r="214" spans="1:9">
      <c r="A214" s="39"/>
      <c r="B214" s="313"/>
      <c r="C214" s="313"/>
      <c r="D214" s="313"/>
      <c r="E214" s="313"/>
      <c r="F214" s="313"/>
      <c r="G214" s="313"/>
      <c r="I214" s="313"/>
    </row>
    <row r="215" spans="1:9">
      <c r="A215" s="39"/>
      <c r="B215" s="313"/>
      <c r="C215" s="313"/>
      <c r="D215" s="313"/>
      <c r="E215" s="313"/>
      <c r="F215" s="313"/>
      <c r="G215" s="313"/>
      <c r="I215" s="313"/>
    </row>
    <row r="216" spans="1:9">
      <c r="A216" s="39"/>
      <c r="B216" s="313"/>
      <c r="C216" s="313"/>
      <c r="D216" s="313"/>
      <c r="E216" s="313"/>
      <c r="F216" s="313"/>
      <c r="G216" s="313"/>
      <c r="I216" s="313"/>
    </row>
    <row r="217" spans="1:9">
      <c r="A217" s="39"/>
      <c r="B217" s="313"/>
      <c r="C217" s="313"/>
      <c r="D217" s="313"/>
      <c r="E217" s="313"/>
      <c r="F217" s="313"/>
      <c r="G217" s="313"/>
      <c r="I217" s="313"/>
    </row>
    <row r="218" spans="1:9">
      <c r="A218" s="39"/>
      <c r="B218" s="313"/>
      <c r="C218" s="313"/>
      <c r="D218" s="313"/>
      <c r="E218" s="313"/>
      <c r="F218" s="313"/>
      <c r="G218" s="313"/>
      <c r="I218" s="313"/>
    </row>
    <row r="219" spans="1:9">
      <c r="A219" s="39"/>
      <c r="B219" s="313"/>
      <c r="C219" s="313"/>
      <c r="D219" s="313"/>
      <c r="E219" s="313"/>
      <c r="F219" s="313"/>
      <c r="G219" s="313"/>
      <c r="I219" s="313"/>
    </row>
    <row r="220" spans="1:9">
      <c r="A220" s="39"/>
      <c r="B220" s="313"/>
      <c r="C220" s="313"/>
      <c r="D220" s="313"/>
      <c r="E220" s="313"/>
      <c r="F220" s="313"/>
      <c r="G220" s="313"/>
      <c r="I220" s="313"/>
    </row>
    <row r="221" spans="1:9">
      <c r="A221" s="39"/>
      <c r="B221" s="313"/>
      <c r="C221" s="313"/>
      <c r="D221" s="313"/>
      <c r="E221" s="313"/>
      <c r="F221" s="313"/>
      <c r="G221" s="313"/>
      <c r="I221" s="313"/>
    </row>
    <row r="222" spans="1:9">
      <c r="A222" s="39"/>
      <c r="B222" s="313"/>
      <c r="C222" s="313"/>
      <c r="D222" s="313"/>
      <c r="E222" s="313"/>
      <c r="F222" s="313"/>
      <c r="G222" s="313"/>
      <c r="I222" s="313"/>
    </row>
    <row r="223" spans="1:9">
      <c r="A223" s="39"/>
      <c r="B223" s="313"/>
      <c r="C223" s="313"/>
      <c r="D223" s="313"/>
      <c r="E223" s="313"/>
      <c r="F223" s="313"/>
      <c r="G223" s="313"/>
      <c r="I223" s="313"/>
    </row>
    <row r="224" spans="1:9">
      <c r="A224" s="39"/>
      <c r="B224" s="313"/>
      <c r="C224" s="313"/>
      <c r="D224" s="313"/>
      <c r="E224" s="313"/>
      <c r="F224" s="313"/>
      <c r="G224" s="313"/>
      <c r="I224" s="313"/>
    </row>
    <row r="225" spans="1:9">
      <c r="A225" s="39"/>
      <c r="B225" s="313"/>
      <c r="C225" s="313"/>
      <c r="D225" s="313"/>
      <c r="E225" s="313"/>
      <c r="F225" s="313"/>
      <c r="G225" s="313"/>
      <c r="I225" s="313"/>
    </row>
    <row r="226" spans="1:9">
      <c r="A226" s="39"/>
      <c r="B226" s="313"/>
      <c r="C226" s="313"/>
      <c r="D226" s="313"/>
      <c r="E226" s="313"/>
      <c r="F226" s="313"/>
      <c r="G226" s="313"/>
      <c r="I226" s="313"/>
    </row>
    <row r="227" spans="1:9">
      <c r="A227" s="39"/>
      <c r="B227" s="313"/>
      <c r="C227" s="313"/>
      <c r="D227" s="313"/>
      <c r="E227" s="313"/>
      <c r="F227" s="313"/>
      <c r="G227" s="313"/>
      <c r="I227" s="313"/>
    </row>
    <row r="228" spans="1:9">
      <c r="A228" s="39"/>
      <c r="B228" s="313"/>
      <c r="C228" s="313"/>
      <c r="D228" s="313"/>
      <c r="E228" s="313"/>
      <c r="F228" s="313"/>
      <c r="G228" s="313"/>
      <c r="I228" s="313"/>
    </row>
    <row r="229" spans="1:9">
      <c r="A229" s="39"/>
      <c r="B229" s="313"/>
      <c r="C229" s="313"/>
      <c r="D229" s="313"/>
      <c r="E229" s="313"/>
      <c r="F229" s="313"/>
      <c r="G229" s="313"/>
      <c r="I229" s="313"/>
    </row>
    <row r="230" spans="1:9">
      <c r="A230" s="39"/>
      <c r="B230" s="313"/>
      <c r="C230" s="313"/>
      <c r="D230" s="313"/>
      <c r="E230" s="313"/>
      <c r="F230" s="313"/>
      <c r="G230" s="313"/>
      <c r="I230" s="313"/>
    </row>
    <row r="231" spans="1:9">
      <c r="A231" s="39"/>
      <c r="B231" s="313"/>
      <c r="C231" s="313"/>
      <c r="D231" s="313"/>
      <c r="E231" s="313"/>
      <c r="F231" s="313"/>
      <c r="G231" s="313"/>
      <c r="I231" s="313"/>
    </row>
    <row r="232" spans="1:9">
      <c r="A232" s="39"/>
      <c r="B232" s="313"/>
      <c r="C232" s="313"/>
      <c r="D232" s="313"/>
      <c r="E232" s="313"/>
      <c r="F232" s="313"/>
      <c r="G232" s="313"/>
      <c r="I232" s="313"/>
    </row>
    <row r="233" spans="1:9">
      <c r="A233" s="39"/>
      <c r="B233" s="313"/>
      <c r="C233" s="313"/>
      <c r="D233" s="313"/>
      <c r="E233" s="313"/>
      <c r="F233" s="313"/>
      <c r="G233" s="313"/>
      <c r="I233" s="313"/>
    </row>
    <row r="234" spans="1:9">
      <c r="A234" s="39"/>
      <c r="B234" s="313"/>
      <c r="C234" s="313"/>
      <c r="D234" s="313"/>
      <c r="E234" s="313"/>
      <c r="F234" s="313"/>
      <c r="G234" s="313"/>
      <c r="I234" s="313"/>
    </row>
    <row r="235" spans="1:9">
      <c r="A235" s="39"/>
      <c r="B235" s="313"/>
      <c r="C235" s="313"/>
      <c r="D235" s="313"/>
      <c r="E235" s="313"/>
      <c r="F235" s="313"/>
      <c r="G235" s="313"/>
      <c r="I235" s="313"/>
    </row>
    <row r="236" spans="1:9">
      <c r="A236" s="39"/>
      <c r="B236" s="313"/>
      <c r="C236" s="313"/>
      <c r="D236" s="313"/>
      <c r="E236" s="313"/>
      <c r="F236" s="313"/>
      <c r="G236" s="313"/>
      <c r="I236" s="313"/>
    </row>
    <row r="237" spans="1:9">
      <c r="A237" s="39"/>
      <c r="B237" s="313"/>
      <c r="C237" s="313"/>
      <c r="D237" s="313"/>
      <c r="E237" s="313"/>
      <c r="F237" s="313"/>
      <c r="G237" s="313"/>
      <c r="I237" s="313"/>
    </row>
    <row r="238" spans="1:9">
      <c r="A238" s="39"/>
      <c r="B238" s="313"/>
      <c r="C238" s="313"/>
      <c r="D238" s="313"/>
      <c r="E238" s="313"/>
      <c r="F238" s="313"/>
      <c r="G238" s="313"/>
      <c r="I238" s="313"/>
    </row>
    <row r="239" spans="1:9">
      <c r="A239" s="39"/>
      <c r="B239" s="313"/>
      <c r="C239" s="313"/>
      <c r="D239" s="313"/>
      <c r="E239" s="313"/>
      <c r="F239" s="313"/>
      <c r="G239" s="313"/>
      <c r="I239" s="313"/>
    </row>
    <row r="240" spans="1:9">
      <c r="A240" s="39"/>
      <c r="B240" s="313"/>
      <c r="C240" s="313"/>
      <c r="D240" s="313"/>
      <c r="E240" s="313"/>
      <c r="F240" s="313"/>
      <c r="G240" s="313"/>
      <c r="I240" s="313"/>
    </row>
    <row r="241" spans="1:9">
      <c r="A241" s="39"/>
      <c r="B241" s="313"/>
      <c r="C241" s="313"/>
      <c r="D241" s="313"/>
      <c r="E241" s="313"/>
      <c r="F241" s="313"/>
      <c r="G241" s="313"/>
      <c r="I241" s="313"/>
    </row>
    <row r="242" spans="1:9">
      <c r="A242" s="39"/>
      <c r="B242" s="313"/>
      <c r="C242" s="313"/>
      <c r="D242" s="313"/>
      <c r="E242" s="313"/>
      <c r="F242" s="313"/>
      <c r="G242" s="313"/>
      <c r="I242" s="313"/>
    </row>
    <row r="243" spans="1:9">
      <c r="A243" s="39"/>
      <c r="B243" s="313"/>
      <c r="C243" s="313"/>
      <c r="D243" s="313"/>
      <c r="E243" s="313"/>
      <c r="F243" s="313"/>
      <c r="G243" s="313"/>
      <c r="I243" s="313"/>
    </row>
    <row r="244" spans="1:9">
      <c r="A244" s="39"/>
      <c r="B244" s="313"/>
      <c r="C244" s="313"/>
      <c r="D244" s="313"/>
      <c r="E244" s="313"/>
      <c r="F244" s="313"/>
      <c r="G244" s="313"/>
      <c r="I244" s="313"/>
    </row>
    <row r="245" spans="1:9">
      <c r="A245" s="39"/>
      <c r="B245" s="313"/>
      <c r="C245" s="313"/>
      <c r="D245" s="313"/>
      <c r="E245" s="313"/>
      <c r="F245" s="313"/>
      <c r="G245" s="313"/>
      <c r="I245" s="313"/>
    </row>
    <row r="246" spans="1:9">
      <c r="A246" s="39"/>
      <c r="B246" s="313"/>
      <c r="C246" s="313"/>
      <c r="D246" s="313"/>
      <c r="E246" s="313"/>
      <c r="F246" s="313"/>
      <c r="G246" s="313"/>
      <c r="I246" s="313"/>
    </row>
    <row r="247" spans="1:9">
      <c r="A247" s="39"/>
      <c r="B247" s="313"/>
      <c r="C247" s="313"/>
      <c r="D247" s="313"/>
      <c r="E247" s="313"/>
      <c r="F247" s="313"/>
      <c r="G247" s="313"/>
      <c r="I247" s="313"/>
    </row>
    <row r="248" spans="1:9">
      <c r="A248" s="39"/>
      <c r="B248" s="313"/>
      <c r="C248" s="313"/>
      <c r="D248" s="313"/>
      <c r="E248" s="313"/>
      <c r="F248" s="313"/>
      <c r="G248" s="313"/>
      <c r="I248" s="313"/>
    </row>
    <row r="249" spans="1:9">
      <c r="A249" s="39"/>
      <c r="B249" s="313"/>
      <c r="C249" s="313"/>
      <c r="D249" s="313"/>
      <c r="E249" s="313"/>
      <c r="F249" s="313"/>
      <c r="G249" s="313"/>
      <c r="I249" s="313"/>
    </row>
    <row r="250" spans="1:9">
      <c r="A250" s="39"/>
      <c r="B250" s="313"/>
      <c r="C250" s="313"/>
      <c r="D250" s="313"/>
      <c r="E250" s="313"/>
      <c r="F250" s="313"/>
      <c r="G250" s="313"/>
      <c r="I250" s="313"/>
    </row>
    <row r="251" spans="1:9">
      <c r="A251" s="39"/>
      <c r="B251" s="313"/>
      <c r="C251" s="313"/>
      <c r="D251" s="313"/>
      <c r="E251" s="313"/>
      <c r="F251" s="313"/>
      <c r="G251" s="313"/>
      <c r="I251" s="313"/>
    </row>
    <row r="252" spans="1:9">
      <c r="A252" s="39"/>
      <c r="B252" s="313"/>
      <c r="C252" s="313"/>
      <c r="D252" s="313"/>
      <c r="E252" s="313"/>
      <c r="F252" s="313"/>
      <c r="G252" s="313"/>
      <c r="I252" s="313"/>
    </row>
    <row r="253" spans="1:9">
      <c r="A253" s="39"/>
      <c r="B253" s="313"/>
      <c r="C253" s="313"/>
      <c r="D253" s="313"/>
      <c r="E253" s="313"/>
      <c r="F253" s="313"/>
      <c r="G253" s="313"/>
      <c r="I253" s="313"/>
    </row>
    <row r="254" spans="1:9">
      <c r="A254" s="39"/>
      <c r="B254" s="313"/>
      <c r="C254" s="313"/>
      <c r="D254" s="313"/>
      <c r="E254" s="313"/>
      <c r="F254" s="313"/>
      <c r="G254" s="313"/>
      <c r="I254" s="313"/>
    </row>
    <row r="255" spans="1:9">
      <c r="A255" s="39"/>
      <c r="B255" s="313"/>
      <c r="C255" s="313"/>
      <c r="D255" s="313"/>
      <c r="E255" s="313"/>
      <c r="F255" s="313"/>
      <c r="G255" s="313"/>
      <c r="I255" s="313"/>
    </row>
    <row r="256" spans="1:9">
      <c r="A256" s="39"/>
      <c r="B256" s="313"/>
      <c r="C256" s="313"/>
      <c r="D256" s="313"/>
      <c r="E256" s="313"/>
      <c r="F256" s="313"/>
      <c r="G256" s="313"/>
      <c r="I256" s="313"/>
    </row>
    <row r="257" spans="1:9">
      <c r="A257" s="39"/>
      <c r="B257" s="313"/>
      <c r="C257" s="313"/>
      <c r="D257" s="313"/>
      <c r="E257" s="313"/>
      <c r="F257" s="313"/>
      <c r="G257" s="313"/>
      <c r="I257" s="313"/>
    </row>
    <row r="258" spans="1:9">
      <c r="A258" s="39"/>
      <c r="B258" s="313"/>
      <c r="C258" s="313"/>
      <c r="D258" s="313"/>
      <c r="E258" s="313"/>
      <c r="F258" s="313"/>
      <c r="G258" s="313"/>
      <c r="I258" s="313"/>
    </row>
    <row r="259" spans="1:9">
      <c r="A259" s="39"/>
      <c r="B259" s="313"/>
      <c r="C259" s="313"/>
      <c r="D259" s="313"/>
      <c r="E259" s="313"/>
      <c r="F259" s="313"/>
      <c r="G259" s="313"/>
      <c r="I259" s="313"/>
    </row>
    <row r="260" spans="1:9">
      <c r="A260" s="39"/>
      <c r="B260" s="313"/>
      <c r="C260" s="313"/>
      <c r="D260" s="313"/>
      <c r="E260" s="313"/>
      <c r="F260" s="313"/>
      <c r="G260" s="313"/>
      <c r="I260" s="313"/>
    </row>
    <row r="261" spans="1:9">
      <c r="A261" s="39"/>
      <c r="B261" s="313"/>
      <c r="C261" s="313"/>
      <c r="D261" s="313"/>
      <c r="E261" s="313"/>
      <c r="F261" s="313"/>
      <c r="G261" s="313"/>
      <c r="I261" s="313"/>
    </row>
    <row r="262" spans="1:9">
      <c r="A262" s="39"/>
      <c r="B262" s="313"/>
      <c r="C262" s="313"/>
      <c r="D262" s="313"/>
      <c r="E262" s="313"/>
      <c r="F262" s="313"/>
      <c r="G262" s="313"/>
      <c r="I262" s="313"/>
    </row>
    <row r="263" spans="1:9">
      <c r="A263" s="39"/>
      <c r="B263" s="313"/>
      <c r="C263" s="313"/>
      <c r="D263" s="313"/>
      <c r="E263" s="313"/>
      <c r="F263" s="313"/>
      <c r="G263" s="313"/>
      <c r="I263" s="313"/>
    </row>
    <row r="264" spans="1:9">
      <c r="A264" s="39"/>
      <c r="B264" s="313"/>
      <c r="C264" s="313"/>
      <c r="D264" s="313"/>
      <c r="E264" s="313"/>
      <c r="F264" s="313"/>
      <c r="G264" s="313"/>
      <c r="I264" s="313"/>
    </row>
    <row r="265" spans="1:9">
      <c r="A265" s="39"/>
      <c r="B265" s="313"/>
      <c r="C265" s="313"/>
      <c r="D265" s="313"/>
      <c r="E265" s="313"/>
      <c r="F265" s="313"/>
      <c r="G265" s="313"/>
      <c r="I265" s="313"/>
    </row>
    <row r="266" spans="1:9">
      <c r="A266" s="39"/>
      <c r="B266" s="313"/>
      <c r="C266" s="313"/>
      <c r="D266" s="313"/>
      <c r="E266" s="313"/>
      <c r="F266" s="313"/>
      <c r="G266" s="313"/>
      <c r="I266" s="313"/>
    </row>
    <row r="267" spans="1:9">
      <c r="A267" s="39"/>
      <c r="B267" s="313"/>
      <c r="C267" s="313"/>
      <c r="D267" s="313"/>
      <c r="E267" s="313"/>
      <c r="F267" s="313"/>
      <c r="G267" s="313"/>
      <c r="I267" s="313"/>
    </row>
    <row r="268" spans="1:9">
      <c r="A268" s="39"/>
      <c r="B268" s="313"/>
      <c r="C268" s="313"/>
      <c r="D268" s="313"/>
      <c r="E268" s="313"/>
      <c r="F268" s="313"/>
      <c r="G268" s="313"/>
      <c r="I268" s="313"/>
    </row>
    <row r="269" spans="1:9">
      <c r="A269" s="39"/>
      <c r="B269" s="313"/>
      <c r="C269" s="313"/>
      <c r="D269" s="313"/>
      <c r="E269" s="313"/>
      <c r="F269" s="313"/>
      <c r="G269" s="313"/>
      <c r="I269" s="313"/>
    </row>
    <row r="270" spans="1:9">
      <c r="A270" s="39"/>
      <c r="B270" s="313"/>
      <c r="C270" s="313"/>
      <c r="D270" s="313"/>
      <c r="E270" s="313"/>
      <c r="F270" s="313"/>
      <c r="G270" s="313"/>
      <c r="I270" s="313"/>
    </row>
    <row r="271" spans="1:9">
      <c r="A271" s="39"/>
      <c r="B271" s="313"/>
      <c r="C271" s="313"/>
      <c r="D271" s="313"/>
      <c r="E271" s="313"/>
      <c r="F271" s="313"/>
      <c r="G271" s="313"/>
      <c r="I271" s="313"/>
    </row>
    <row r="272" spans="1:9">
      <c r="A272" s="39"/>
      <c r="B272" s="313"/>
      <c r="C272" s="313"/>
      <c r="D272" s="313"/>
      <c r="E272" s="313"/>
      <c r="F272" s="313"/>
      <c r="G272" s="313"/>
      <c r="I272" s="313"/>
    </row>
    <row r="273" spans="1:9">
      <c r="A273" s="39"/>
      <c r="B273" s="313"/>
      <c r="C273" s="313"/>
      <c r="D273" s="313"/>
      <c r="E273" s="313"/>
      <c r="F273" s="313"/>
      <c r="G273" s="313"/>
      <c r="I273" s="313"/>
    </row>
    <row r="274" spans="1:9">
      <c r="A274" s="39"/>
      <c r="B274" s="313"/>
      <c r="C274" s="313"/>
      <c r="D274" s="313"/>
      <c r="E274" s="313"/>
      <c r="F274" s="313"/>
      <c r="G274" s="313"/>
      <c r="I274" s="313"/>
    </row>
    <row r="275" spans="1:9">
      <c r="A275" s="39"/>
      <c r="B275" s="313"/>
      <c r="C275" s="313"/>
      <c r="D275" s="313"/>
      <c r="E275" s="313"/>
      <c r="F275" s="313"/>
      <c r="G275" s="313"/>
      <c r="I275" s="313"/>
    </row>
    <row r="276" spans="1:9">
      <c r="A276" s="39"/>
      <c r="B276" s="313"/>
      <c r="C276" s="313"/>
      <c r="D276" s="313"/>
      <c r="E276" s="313"/>
      <c r="F276" s="313"/>
      <c r="G276" s="313"/>
      <c r="I276" s="313"/>
    </row>
    <row r="277" spans="1:9">
      <c r="A277" s="39"/>
      <c r="B277" s="313"/>
      <c r="C277" s="313"/>
      <c r="D277" s="313"/>
      <c r="E277" s="313"/>
      <c r="F277" s="313"/>
      <c r="G277" s="313"/>
      <c r="I277" s="313"/>
    </row>
    <row r="278" spans="1:9">
      <c r="A278" s="39"/>
      <c r="B278" s="313"/>
      <c r="C278" s="313"/>
      <c r="D278" s="313"/>
      <c r="E278" s="313"/>
      <c r="F278" s="313"/>
      <c r="G278" s="313"/>
      <c r="I278" s="313"/>
    </row>
    <row r="279" spans="1:9">
      <c r="A279" s="39"/>
      <c r="B279" s="313"/>
      <c r="C279" s="313"/>
      <c r="D279" s="313"/>
      <c r="E279" s="313"/>
      <c r="F279" s="313"/>
      <c r="G279" s="313"/>
      <c r="I279" s="313"/>
    </row>
    <row r="280" spans="1:9">
      <c r="A280" s="39"/>
      <c r="B280" s="313"/>
      <c r="C280" s="313"/>
      <c r="D280" s="313"/>
      <c r="E280" s="313"/>
      <c r="F280" s="313"/>
      <c r="G280" s="313"/>
      <c r="I280" s="313"/>
    </row>
    <row r="281" spans="1:9">
      <c r="A281" s="39"/>
      <c r="B281" s="313"/>
      <c r="C281" s="313"/>
      <c r="D281" s="313"/>
      <c r="E281" s="313"/>
      <c r="F281" s="313"/>
      <c r="G281" s="313"/>
      <c r="I281" s="313"/>
    </row>
    <row r="282" spans="1:9">
      <c r="A282" s="39"/>
      <c r="B282" s="313"/>
      <c r="C282" s="313"/>
      <c r="D282" s="313"/>
      <c r="E282" s="313"/>
      <c r="F282" s="313"/>
      <c r="G282" s="313"/>
      <c r="I282" s="313"/>
    </row>
    <row r="283" spans="1:9">
      <c r="A283" s="39"/>
      <c r="B283" s="313"/>
      <c r="C283" s="313"/>
      <c r="D283" s="313"/>
      <c r="E283" s="313"/>
      <c r="F283" s="313"/>
      <c r="G283" s="313"/>
      <c r="I283" s="313"/>
    </row>
    <row r="284" spans="1:9">
      <c r="A284" s="39"/>
      <c r="B284" s="313"/>
      <c r="C284" s="313"/>
      <c r="D284" s="313"/>
      <c r="E284" s="313"/>
      <c r="F284" s="313"/>
      <c r="G284" s="313"/>
      <c r="I284" s="313"/>
    </row>
    <row r="285" spans="1:9">
      <c r="A285" s="39"/>
      <c r="B285" s="313"/>
      <c r="C285" s="313"/>
      <c r="D285" s="313"/>
      <c r="E285" s="313"/>
      <c r="F285" s="313"/>
      <c r="G285" s="313"/>
      <c r="I285" s="313"/>
    </row>
    <row r="286" spans="1:9">
      <c r="A286" s="39"/>
      <c r="B286" s="313"/>
      <c r="C286" s="313"/>
      <c r="D286" s="313"/>
      <c r="E286" s="313"/>
      <c r="F286" s="313"/>
      <c r="G286" s="313"/>
      <c r="I286" s="313"/>
    </row>
    <row r="287" spans="1:9">
      <c r="A287" s="39"/>
      <c r="B287" s="313"/>
      <c r="C287" s="313"/>
      <c r="D287" s="313"/>
      <c r="E287" s="313"/>
      <c r="F287" s="313"/>
      <c r="G287" s="313"/>
      <c r="I287" s="313"/>
    </row>
    <row r="288" spans="1:9">
      <c r="A288" s="39"/>
      <c r="B288" s="313"/>
      <c r="C288" s="313"/>
      <c r="D288" s="313"/>
      <c r="E288" s="313"/>
      <c r="F288" s="313"/>
      <c r="G288" s="313"/>
      <c r="I288" s="313"/>
    </row>
    <row r="289" spans="1:9">
      <c r="A289" s="39"/>
      <c r="B289" s="313"/>
      <c r="C289" s="313"/>
      <c r="D289" s="313"/>
      <c r="E289" s="313"/>
      <c r="F289" s="313"/>
      <c r="G289" s="313"/>
      <c r="I289" s="313"/>
    </row>
    <row r="290" spans="1:9">
      <c r="A290" s="39"/>
      <c r="B290" s="313"/>
      <c r="C290" s="313"/>
      <c r="D290" s="313"/>
      <c r="E290" s="313"/>
      <c r="F290" s="313"/>
      <c r="G290" s="313"/>
      <c r="I290" s="313"/>
    </row>
    <row r="291" spans="1:9">
      <c r="A291" s="39"/>
      <c r="B291" s="313"/>
      <c r="C291" s="313"/>
      <c r="D291" s="313"/>
      <c r="E291" s="313"/>
      <c r="F291" s="313"/>
      <c r="G291" s="313"/>
      <c r="I291" s="313"/>
    </row>
    <row r="292" spans="1:9">
      <c r="A292" s="39"/>
      <c r="B292" s="313"/>
      <c r="C292" s="313"/>
      <c r="D292" s="313"/>
      <c r="E292" s="313"/>
      <c r="F292" s="313"/>
      <c r="G292" s="313"/>
      <c r="I292" s="313"/>
    </row>
    <row r="293" spans="1:9">
      <c r="A293" s="39"/>
      <c r="B293" s="313"/>
      <c r="C293" s="313"/>
      <c r="D293" s="313"/>
      <c r="E293" s="313"/>
      <c r="F293" s="313"/>
      <c r="G293" s="313"/>
      <c r="I293" s="313"/>
    </row>
    <row r="294" spans="1:9">
      <c r="A294" s="39"/>
      <c r="B294" s="313"/>
      <c r="C294" s="313"/>
      <c r="D294" s="313"/>
      <c r="E294" s="313"/>
      <c r="F294" s="313"/>
      <c r="G294" s="313"/>
      <c r="I294" s="313"/>
    </row>
    <row r="295" spans="1:9">
      <c r="A295" s="39"/>
      <c r="B295" s="313"/>
      <c r="C295" s="313"/>
      <c r="D295" s="313"/>
      <c r="E295" s="313"/>
      <c r="F295" s="313"/>
      <c r="G295" s="313"/>
      <c r="I295" s="313"/>
    </row>
    <row r="296" spans="1:9">
      <c r="A296" s="39"/>
      <c r="B296" s="313"/>
      <c r="C296" s="313"/>
      <c r="D296" s="313"/>
      <c r="E296" s="313"/>
      <c r="F296" s="313"/>
      <c r="G296" s="313"/>
      <c r="I296" s="313"/>
    </row>
    <row r="297" spans="1:9">
      <c r="A297" s="39"/>
      <c r="B297" s="313"/>
      <c r="C297" s="313"/>
      <c r="D297" s="313"/>
      <c r="E297" s="313"/>
      <c r="F297" s="313"/>
      <c r="G297" s="313"/>
      <c r="I297" s="313"/>
    </row>
    <row r="298" spans="1:9">
      <c r="A298" s="39"/>
      <c r="B298" s="313"/>
      <c r="C298" s="313"/>
      <c r="D298" s="313"/>
      <c r="E298" s="313"/>
      <c r="F298" s="313"/>
      <c r="G298" s="313"/>
      <c r="I298" s="313"/>
    </row>
    <row r="299" spans="1:9">
      <c r="A299" s="39"/>
      <c r="B299" s="313"/>
      <c r="C299" s="313"/>
      <c r="D299" s="313"/>
      <c r="E299" s="313"/>
      <c r="F299" s="313"/>
      <c r="G299" s="313"/>
      <c r="I299" s="313"/>
    </row>
    <row r="300" spans="1:9">
      <c r="A300" s="39"/>
      <c r="B300" s="313"/>
      <c r="C300" s="313"/>
      <c r="D300" s="313"/>
      <c r="E300" s="313"/>
      <c r="F300" s="313"/>
      <c r="G300" s="313"/>
      <c r="I300" s="313"/>
    </row>
    <row r="301" spans="1:9">
      <c r="A301" s="39"/>
      <c r="B301" s="313"/>
      <c r="C301" s="313"/>
      <c r="D301" s="313"/>
      <c r="E301" s="313"/>
      <c r="F301" s="313"/>
      <c r="G301" s="313"/>
      <c r="I301" s="313"/>
    </row>
    <row r="302" spans="1:9">
      <c r="A302" s="39"/>
      <c r="B302" s="313"/>
      <c r="C302" s="313"/>
      <c r="D302" s="313"/>
      <c r="E302" s="313"/>
      <c r="F302" s="313"/>
      <c r="G302" s="313"/>
      <c r="I302" s="313"/>
    </row>
    <row r="303" spans="1:9">
      <c r="A303" s="39"/>
      <c r="B303" s="313"/>
      <c r="C303" s="313"/>
      <c r="D303" s="313"/>
      <c r="E303" s="313"/>
      <c r="F303" s="313"/>
      <c r="G303" s="313"/>
      <c r="I303" s="313"/>
    </row>
    <row r="304" spans="1:9">
      <c r="A304" s="39"/>
      <c r="B304" s="313"/>
      <c r="C304" s="313"/>
      <c r="D304" s="313"/>
      <c r="E304" s="313"/>
      <c r="F304" s="313"/>
      <c r="G304" s="313"/>
      <c r="I304" s="313"/>
    </row>
    <row r="305" spans="1:9">
      <c r="A305" s="39"/>
      <c r="B305" s="313"/>
      <c r="C305" s="313"/>
      <c r="D305" s="313"/>
      <c r="E305" s="313"/>
      <c r="F305" s="313"/>
      <c r="G305" s="313"/>
      <c r="I305" s="313"/>
    </row>
    <row r="306" spans="1:9">
      <c r="A306" s="39"/>
      <c r="B306" s="313"/>
      <c r="C306" s="313"/>
      <c r="D306" s="313"/>
      <c r="E306" s="313"/>
      <c r="F306" s="313"/>
      <c r="G306" s="313"/>
      <c r="I306" s="313"/>
    </row>
    <row r="307" spans="1:9">
      <c r="A307" s="39"/>
      <c r="B307" s="313"/>
      <c r="C307" s="313"/>
      <c r="D307" s="313"/>
      <c r="E307" s="313"/>
      <c r="F307" s="313"/>
      <c r="G307" s="313"/>
      <c r="I307" s="313"/>
    </row>
    <row r="308" spans="1:9">
      <c r="A308" s="39"/>
      <c r="B308" s="313"/>
      <c r="C308" s="313"/>
      <c r="D308" s="313"/>
      <c r="E308" s="313"/>
      <c r="F308" s="313"/>
      <c r="G308" s="313"/>
      <c r="I308" s="313"/>
    </row>
    <row r="309" spans="1:9">
      <c r="A309" s="39"/>
    </row>
    <row r="310" spans="1:9">
      <c r="A310" s="39"/>
    </row>
    <row r="311" spans="1:9">
      <c r="A311" s="39"/>
    </row>
    <row r="312" spans="1:9">
      <c r="A312" s="39"/>
    </row>
    <row r="313" spans="1:9">
      <c r="A313" s="39"/>
    </row>
    <row r="314" spans="1:9">
      <c r="A314" s="39"/>
    </row>
    <row r="315" spans="1:9">
      <c r="A315" s="39"/>
    </row>
    <row r="316" spans="1:9">
      <c r="A316" s="39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3"/>
  </sheetPr>
  <dimension ref="A1:J184"/>
  <sheetViews>
    <sheetView zoomScaleNormal="100" zoomScaleSheetLayoutView="100" workbookViewId="0">
      <pane xSplit="2" ySplit="3" topLeftCell="C25" activePane="bottomRight" state="frozen"/>
      <selection pane="topRight" activeCell="C1" sqref="C1"/>
      <selection pane="bottomLeft" activeCell="A5" sqref="A5"/>
      <selection pane="bottomRight" activeCell="L27" sqref="L27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74" customWidth="1"/>
    <col min="9" max="9" width="10" style="34" customWidth="1"/>
    <col min="10" max="10" width="9.5703125" style="34" customWidth="1"/>
    <col min="11" max="16384" width="9.140625" style="34"/>
  </cols>
  <sheetData>
    <row r="1" spans="1:10" ht="45" customHeight="1">
      <c r="A1" s="417" t="s">
        <v>119</v>
      </c>
      <c r="B1" s="417"/>
      <c r="C1" s="417"/>
      <c r="D1" s="417"/>
      <c r="E1" s="417"/>
      <c r="F1" s="417"/>
      <c r="G1" s="417"/>
      <c r="H1" s="417"/>
    </row>
    <row r="2" spans="1:10" ht="50.25" customHeight="1">
      <c r="A2" s="660" t="s">
        <v>203</v>
      </c>
      <c r="B2" s="661" t="s">
        <v>15</v>
      </c>
      <c r="C2" s="662" t="s">
        <v>479</v>
      </c>
      <c r="D2" s="662"/>
      <c r="E2" s="660" t="s">
        <v>526</v>
      </c>
      <c r="F2" s="660"/>
      <c r="G2" s="660"/>
      <c r="H2" s="660"/>
    </row>
    <row r="3" spans="1:10" ht="69.75" customHeight="1">
      <c r="A3" s="660"/>
      <c r="B3" s="661"/>
      <c r="C3" s="663" t="s">
        <v>516</v>
      </c>
      <c r="D3" s="664" t="s">
        <v>523</v>
      </c>
      <c r="E3" s="665" t="s">
        <v>533</v>
      </c>
      <c r="F3" s="665" t="s">
        <v>532</v>
      </c>
      <c r="G3" s="665" t="s">
        <v>198</v>
      </c>
      <c r="H3" s="666" t="s">
        <v>199</v>
      </c>
    </row>
    <row r="4" spans="1:10" ht="11.25" customHeight="1">
      <c r="A4" s="667">
        <v>1</v>
      </c>
      <c r="B4" s="668">
        <v>2</v>
      </c>
      <c r="C4" s="667">
        <v>3</v>
      </c>
      <c r="D4" s="667">
        <v>4</v>
      </c>
      <c r="E4" s="667">
        <v>5</v>
      </c>
      <c r="F4" s="668">
        <v>6</v>
      </c>
      <c r="G4" s="667">
        <v>7</v>
      </c>
      <c r="H4" s="669">
        <v>8</v>
      </c>
    </row>
    <row r="5" spans="1:10" ht="28.5" customHeight="1">
      <c r="A5" s="670" t="s">
        <v>115</v>
      </c>
      <c r="B5" s="670"/>
      <c r="C5" s="670"/>
      <c r="D5" s="670"/>
      <c r="E5" s="670"/>
      <c r="F5" s="670"/>
      <c r="G5" s="670"/>
      <c r="H5" s="670"/>
    </row>
    <row r="6" spans="1:10" ht="56.25" customHeight="1">
      <c r="A6" s="671" t="s">
        <v>53</v>
      </c>
      <c r="B6" s="646">
        <v>2000</v>
      </c>
      <c r="C6" s="359">
        <v>452</v>
      </c>
      <c r="D6" s="672">
        <v>395.7</v>
      </c>
      <c r="E6" s="359">
        <v>400</v>
      </c>
      <c r="F6" s="672">
        <v>422.3</v>
      </c>
      <c r="G6" s="368">
        <f>F6-E6</f>
        <v>22.300000000000011</v>
      </c>
      <c r="H6" s="375">
        <f>F6/E6*100</f>
        <v>105.575</v>
      </c>
    </row>
    <row r="7" spans="1:10" ht="28.5" customHeight="1">
      <c r="A7" s="671" t="s">
        <v>273</v>
      </c>
      <c r="B7" s="646">
        <v>2010</v>
      </c>
      <c r="C7" s="359"/>
      <c r="D7" s="672">
        <v>-4.2</v>
      </c>
      <c r="E7" s="359"/>
      <c r="F7" s="672">
        <v>-2.9</v>
      </c>
      <c r="G7" s="368">
        <f t="shared" ref="G7:G14" si="0">F7-E7</f>
        <v>-2.9</v>
      </c>
      <c r="H7" s="375" t="e">
        <f t="shared" ref="H7:H30" si="1">F7/E7*100</f>
        <v>#DIV/0!</v>
      </c>
    </row>
    <row r="8" spans="1:10" ht="24" customHeight="1">
      <c r="A8" s="673" t="s">
        <v>139</v>
      </c>
      <c r="B8" s="646">
        <v>2020</v>
      </c>
      <c r="C8" s="359"/>
      <c r="D8" s="359"/>
      <c r="E8" s="359"/>
      <c r="F8" s="359"/>
      <c r="G8" s="368">
        <f t="shared" si="0"/>
        <v>0</v>
      </c>
      <c r="H8" s="375" t="e">
        <f t="shared" si="1"/>
        <v>#DIV/0!</v>
      </c>
    </row>
    <row r="9" spans="1:10" s="36" customFormat="1" ht="22.5" customHeight="1">
      <c r="A9" s="671" t="s">
        <v>64</v>
      </c>
      <c r="B9" s="646">
        <v>2030</v>
      </c>
      <c r="C9" s="359" t="s">
        <v>253</v>
      </c>
      <c r="D9" s="359" t="s">
        <v>253</v>
      </c>
      <c r="E9" s="359" t="s">
        <v>253</v>
      </c>
      <c r="F9" s="359" t="s">
        <v>253</v>
      </c>
      <c r="G9" s="368" t="e">
        <f t="shared" si="0"/>
        <v>#VALUE!</v>
      </c>
      <c r="H9" s="375" t="e">
        <f t="shared" si="1"/>
        <v>#VALUE!</v>
      </c>
    </row>
    <row r="10" spans="1:10" ht="18" customHeight="1">
      <c r="A10" s="162" t="s">
        <v>101</v>
      </c>
      <c r="B10" s="211">
        <v>2031</v>
      </c>
      <c r="C10" s="163" t="s">
        <v>253</v>
      </c>
      <c r="D10" s="163" t="s">
        <v>253</v>
      </c>
      <c r="E10" s="163" t="s">
        <v>253</v>
      </c>
      <c r="F10" s="163" t="s">
        <v>253</v>
      </c>
      <c r="G10" s="78" t="e">
        <f t="shared" si="0"/>
        <v>#VALUE!</v>
      </c>
      <c r="H10" s="321" t="e">
        <f t="shared" si="1"/>
        <v>#VALUE!</v>
      </c>
    </row>
    <row r="11" spans="1:10" ht="23.25" customHeight="1">
      <c r="A11" s="35" t="s">
        <v>24</v>
      </c>
      <c r="B11" s="319">
        <v>2040</v>
      </c>
      <c r="C11" s="77" t="s">
        <v>253</v>
      </c>
      <c r="D11" s="77" t="s">
        <v>253</v>
      </c>
      <c r="E11" s="77" t="s">
        <v>253</v>
      </c>
      <c r="F11" s="77" t="s">
        <v>253</v>
      </c>
      <c r="G11" s="78" t="e">
        <f t="shared" si="0"/>
        <v>#VALUE!</v>
      </c>
      <c r="H11" s="321" t="e">
        <f t="shared" si="1"/>
        <v>#VALUE!</v>
      </c>
    </row>
    <row r="12" spans="1:10" ht="23.25" customHeight="1">
      <c r="A12" s="671" t="s">
        <v>552</v>
      </c>
      <c r="B12" s="646">
        <v>2050</v>
      </c>
      <c r="C12" s="359" t="s">
        <v>253</v>
      </c>
      <c r="D12" s="359" t="s">
        <v>253</v>
      </c>
      <c r="E12" s="359" t="s">
        <v>253</v>
      </c>
      <c r="F12" s="359" t="s">
        <v>253</v>
      </c>
      <c r="G12" s="368" t="e">
        <f t="shared" si="0"/>
        <v>#VALUE!</v>
      </c>
      <c r="H12" s="375" t="e">
        <f t="shared" si="1"/>
        <v>#VALUE!</v>
      </c>
    </row>
    <row r="13" spans="1:10" ht="22.5" customHeight="1">
      <c r="A13" s="671" t="s">
        <v>553</v>
      </c>
      <c r="B13" s="646">
        <v>2060</v>
      </c>
      <c r="C13" s="359" t="s">
        <v>253</v>
      </c>
      <c r="D13" s="359"/>
      <c r="E13" s="359" t="s">
        <v>253</v>
      </c>
      <c r="F13" s="359"/>
      <c r="G13" s="368" t="e">
        <f t="shared" si="0"/>
        <v>#VALUE!</v>
      </c>
      <c r="H13" s="375" t="e">
        <f t="shared" si="1"/>
        <v>#VALUE!</v>
      </c>
    </row>
    <row r="14" spans="1:10" ht="43.5" customHeight="1">
      <c r="A14" s="674" t="s">
        <v>54</v>
      </c>
      <c r="B14" s="675">
        <v>2070</v>
      </c>
      <c r="C14" s="676">
        <f>SUM(C6,C7,C8,C9,C11,C12,C13)+'1. Фін результат'!C70</f>
        <v>400</v>
      </c>
      <c r="D14" s="676">
        <f>SUM(D6,D7,D8,D9,D11,D12,D13)+'1. Фін результат'!D70</f>
        <v>422.5</v>
      </c>
      <c r="E14" s="676">
        <f>SUM(E6,E7,E8,E9,E11,E12,E13)+'1. Фін результат'!E70</f>
        <v>400</v>
      </c>
      <c r="F14" s="676">
        <f>SUM(F6,F7,F8,F9,F11,F12,F13)+'1. Фін результат'!F70</f>
        <v>422.40000000000003</v>
      </c>
      <c r="G14" s="368">
        <f t="shared" si="0"/>
        <v>22.400000000000034</v>
      </c>
      <c r="H14" s="375">
        <f t="shared" si="1"/>
        <v>105.60000000000001</v>
      </c>
      <c r="J14" s="34">
        <v>422.7</v>
      </c>
    </row>
    <row r="15" spans="1:10" ht="45.75" customHeight="1">
      <c r="A15" s="670" t="s">
        <v>116</v>
      </c>
      <c r="B15" s="670"/>
      <c r="C15" s="670"/>
      <c r="D15" s="670"/>
      <c r="E15" s="670"/>
      <c r="F15" s="670"/>
      <c r="G15" s="670"/>
      <c r="H15" s="670"/>
    </row>
    <row r="16" spans="1:10" ht="30.75" customHeight="1">
      <c r="A16" s="671" t="s">
        <v>273</v>
      </c>
      <c r="B16" s="646">
        <v>2100</v>
      </c>
      <c r="C16" s="359"/>
      <c r="D16" s="677">
        <v>-4.7</v>
      </c>
      <c r="E16" s="359"/>
      <c r="F16" s="677">
        <v>-0.5</v>
      </c>
      <c r="G16" s="368">
        <f>F16-E16</f>
        <v>-0.5</v>
      </c>
      <c r="H16" s="375" t="e">
        <f t="shared" si="1"/>
        <v>#DIV/0!</v>
      </c>
    </row>
    <row r="17" spans="1:9" s="36" customFormat="1" ht="27" customHeight="1">
      <c r="A17" s="671" t="s">
        <v>118</v>
      </c>
      <c r="B17" s="667">
        <v>2110</v>
      </c>
      <c r="C17" s="359"/>
      <c r="D17" s="359">
        <v>-7</v>
      </c>
      <c r="E17" s="359"/>
      <c r="F17" s="359">
        <v>-1</v>
      </c>
      <c r="G17" s="368">
        <f>F17-E17</f>
        <v>-1</v>
      </c>
      <c r="H17" s="375" t="e">
        <f t="shared" si="1"/>
        <v>#DIV/0!</v>
      </c>
    </row>
    <row r="18" spans="1:9" ht="57" customHeight="1">
      <c r="A18" s="671" t="s">
        <v>244</v>
      </c>
      <c r="B18" s="667">
        <v>2120</v>
      </c>
      <c r="C18" s="359">
        <v>-114</v>
      </c>
      <c r="D18" s="359">
        <v>-135</v>
      </c>
      <c r="E18" s="359">
        <v>-36</v>
      </c>
      <c r="F18" s="359">
        <v>-44</v>
      </c>
      <c r="G18" s="368">
        <f>F18-E18</f>
        <v>-8</v>
      </c>
      <c r="H18" s="375">
        <f t="shared" si="1"/>
        <v>122.22222222222223</v>
      </c>
    </row>
    <row r="19" spans="1:9" ht="60" customHeight="1">
      <c r="A19" s="671" t="s">
        <v>245</v>
      </c>
      <c r="B19" s="667">
        <v>2130</v>
      </c>
      <c r="C19" s="359" t="s">
        <v>253</v>
      </c>
      <c r="D19" s="359" t="s">
        <v>253</v>
      </c>
      <c r="E19" s="359" t="s">
        <v>253</v>
      </c>
      <c r="F19" s="359" t="s">
        <v>253</v>
      </c>
      <c r="G19" s="368" t="e">
        <f>F19-E19</f>
        <v>#VALUE!</v>
      </c>
      <c r="H19" s="375" t="e">
        <f t="shared" si="1"/>
        <v>#VALUE!</v>
      </c>
    </row>
    <row r="20" spans="1:9" s="38" customFormat="1" ht="60" customHeight="1">
      <c r="A20" s="314" t="s">
        <v>180</v>
      </c>
      <c r="B20" s="678">
        <v>2140</v>
      </c>
      <c r="C20" s="368">
        <f>SUM(C21:C25,C28,C29)</f>
        <v>-182</v>
      </c>
      <c r="D20" s="368">
        <f>SUM(D21:D25,D28,D29)</f>
        <v>-251</v>
      </c>
      <c r="E20" s="368">
        <f>SUM(E21:E25)+SUM(E27:E29)</f>
        <v>-63</v>
      </c>
      <c r="F20" s="368">
        <f>SUM(F21:F25,F28,F29)</f>
        <v>-81</v>
      </c>
      <c r="G20" s="368">
        <f t="shared" ref="G20:G31" si="2">F20-E20</f>
        <v>-18</v>
      </c>
      <c r="H20" s="375">
        <f t="shared" si="1"/>
        <v>128.57142857142858</v>
      </c>
      <c r="I20" s="34"/>
    </row>
    <row r="21" spans="1:9" ht="27" customHeight="1">
      <c r="A21" s="35" t="s">
        <v>75</v>
      </c>
      <c r="B21" s="667">
        <v>2141</v>
      </c>
      <c r="C21" s="359"/>
      <c r="D21" s="359"/>
      <c r="E21" s="359"/>
      <c r="F21" s="359"/>
      <c r="G21" s="368">
        <f t="shared" si="2"/>
        <v>0</v>
      </c>
      <c r="H21" s="375" t="e">
        <f t="shared" si="1"/>
        <v>#DIV/0!</v>
      </c>
    </row>
    <row r="22" spans="1:9" ht="24.75" customHeight="1">
      <c r="A22" s="35" t="s">
        <v>89</v>
      </c>
      <c r="B22" s="667">
        <v>2142</v>
      </c>
      <c r="C22" s="359"/>
      <c r="D22" s="359"/>
      <c r="E22" s="359"/>
      <c r="F22" s="359"/>
      <c r="G22" s="368">
        <f t="shared" si="2"/>
        <v>0</v>
      </c>
      <c r="H22" s="375" t="e">
        <f t="shared" si="1"/>
        <v>#DIV/0!</v>
      </c>
    </row>
    <row r="23" spans="1:9" ht="24.75" customHeight="1">
      <c r="A23" s="35" t="s">
        <v>84</v>
      </c>
      <c r="B23" s="667">
        <v>2143</v>
      </c>
      <c r="C23" s="359"/>
      <c r="D23" s="359"/>
      <c r="E23" s="359"/>
      <c r="F23" s="359"/>
      <c r="G23" s="368">
        <f t="shared" si="2"/>
        <v>0</v>
      </c>
      <c r="H23" s="375" t="e">
        <f t="shared" si="1"/>
        <v>#DIV/0!</v>
      </c>
    </row>
    <row r="24" spans="1:9" ht="24.75" customHeight="1">
      <c r="A24" s="35" t="s">
        <v>73</v>
      </c>
      <c r="B24" s="667">
        <v>2144</v>
      </c>
      <c r="C24" s="359">
        <v>-160</v>
      </c>
      <c r="D24" s="359">
        <v>-190</v>
      </c>
      <c r="E24" s="359">
        <v>-60</v>
      </c>
      <c r="F24" s="359">
        <v>-60</v>
      </c>
      <c r="G24" s="368">
        <f>F24-E24</f>
        <v>0</v>
      </c>
      <c r="H24" s="375">
        <f>F24/E24*100</f>
        <v>100</v>
      </c>
    </row>
    <row r="25" spans="1:9" s="36" customFormat="1" ht="28.5" customHeight="1">
      <c r="A25" s="35" t="s">
        <v>130</v>
      </c>
      <c r="B25" s="667">
        <v>2145</v>
      </c>
      <c r="C25" s="368">
        <f>SUM(C26:C27)</f>
        <v>0</v>
      </c>
      <c r="D25" s="368">
        <f>SUM(D26:D27)</f>
        <v>0</v>
      </c>
      <c r="E25" s="368">
        <f>SUM(E26:E27)</f>
        <v>0</v>
      </c>
      <c r="F25" s="368">
        <f>SUM(F26:F27)</f>
        <v>0</v>
      </c>
      <c r="G25" s="368">
        <f t="shared" si="2"/>
        <v>0</v>
      </c>
      <c r="H25" s="375" t="e">
        <f t="shared" si="1"/>
        <v>#DIV/0!</v>
      </c>
    </row>
    <row r="26" spans="1:9" ht="47.25" customHeight="1">
      <c r="A26" s="162" t="s">
        <v>102</v>
      </c>
      <c r="B26" s="679" t="s">
        <v>161</v>
      </c>
      <c r="C26" s="680"/>
      <c r="D26" s="680"/>
      <c r="E26" s="680"/>
      <c r="F26" s="680"/>
      <c r="G26" s="681">
        <f t="shared" si="2"/>
        <v>0</v>
      </c>
      <c r="H26" s="375" t="e">
        <f t="shared" si="1"/>
        <v>#DIV/0!</v>
      </c>
    </row>
    <row r="27" spans="1:9" ht="21.75" customHeight="1">
      <c r="A27" s="162" t="s">
        <v>25</v>
      </c>
      <c r="B27" s="679" t="s">
        <v>162</v>
      </c>
      <c r="C27" s="680"/>
      <c r="D27" s="680"/>
      <c r="E27" s="680"/>
      <c r="F27" s="680"/>
      <c r="G27" s="681">
        <f>F27-E27</f>
        <v>0</v>
      </c>
      <c r="H27" s="375" t="e">
        <f>F27/E27*100</f>
        <v>#DIV/0!</v>
      </c>
    </row>
    <row r="28" spans="1:9" s="36" customFormat="1" ht="25.5" customHeight="1">
      <c r="A28" s="35" t="s">
        <v>491</v>
      </c>
      <c r="B28" s="667">
        <v>2146</v>
      </c>
      <c r="C28" s="359">
        <v>-9</v>
      </c>
      <c r="D28" s="359">
        <v>-12</v>
      </c>
      <c r="E28" s="359"/>
      <c r="F28" s="359">
        <v>-4</v>
      </c>
      <c r="G28" s="368">
        <f t="shared" si="2"/>
        <v>-4</v>
      </c>
      <c r="H28" s="375" t="e">
        <f t="shared" si="1"/>
        <v>#DIV/0!</v>
      </c>
    </row>
    <row r="29" spans="1:9" ht="27" customHeight="1">
      <c r="A29" s="35" t="s">
        <v>498</v>
      </c>
      <c r="B29" s="667">
        <v>2147</v>
      </c>
      <c r="C29" s="359">
        <v>-13</v>
      </c>
      <c r="D29" s="359">
        <v>-49</v>
      </c>
      <c r="E29" s="359">
        <v>-3</v>
      </c>
      <c r="F29" s="359">
        <v>-17</v>
      </c>
      <c r="G29" s="368">
        <f t="shared" si="2"/>
        <v>-14</v>
      </c>
      <c r="H29" s="375">
        <f t="shared" si="1"/>
        <v>566.66666666666674</v>
      </c>
    </row>
    <row r="30" spans="1:9" s="36" customFormat="1" ht="42" customHeight="1">
      <c r="A30" s="35" t="s">
        <v>74</v>
      </c>
      <c r="B30" s="667">
        <v>2150</v>
      </c>
      <c r="C30" s="359">
        <v>-190</v>
      </c>
      <c r="D30" s="359">
        <v>-214</v>
      </c>
      <c r="E30" s="359">
        <v>-72</v>
      </c>
      <c r="F30" s="359">
        <v>-74</v>
      </c>
      <c r="G30" s="368">
        <f t="shared" si="2"/>
        <v>-2</v>
      </c>
      <c r="H30" s="375">
        <f t="shared" si="1"/>
        <v>102.77777777777777</v>
      </c>
    </row>
    <row r="31" spans="1:9" s="36" customFormat="1" ht="36.75" customHeight="1">
      <c r="A31" s="195" t="s">
        <v>190</v>
      </c>
      <c r="B31" s="682">
        <v>2200</v>
      </c>
      <c r="C31" s="368">
        <f>SUM(C16,C17:C19,C20,C30)</f>
        <v>-486</v>
      </c>
      <c r="D31" s="368">
        <f>SUM(D16,D17:D19,D20,D30)</f>
        <v>-611.70000000000005</v>
      </c>
      <c r="E31" s="368">
        <f>SUM(E16,E17:E19,E20,E30)</f>
        <v>-171</v>
      </c>
      <c r="F31" s="368">
        <f>SUM(F16,F17:F19,F20,F30)</f>
        <v>-200.5</v>
      </c>
      <c r="G31" s="368">
        <f t="shared" si="2"/>
        <v>-29.5</v>
      </c>
      <c r="H31" s="375">
        <f>F31/E31*100</f>
        <v>117.2514619883041</v>
      </c>
      <c r="I31" s="34"/>
    </row>
    <row r="32" spans="1:9" s="36" customFormat="1" ht="10.5" customHeight="1">
      <c r="A32" s="45"/>
      <c r="B32" s="683"/>
      <c r="C32" s="683"/>
      <c r="D32" s="683"/>
      <c r="E32" s="683"/>
      <c r="F32" s="683"/>
      <c r="G32" s="683"/>
      <c r="H32" s="684"/>
    </row>
    <row r="33" spans="1:10" s="2" customFormat="1" ht="33" customHeight="1">
      <c r="A33" s="85" t="s">
        <v>506</v>
      </c>
      <c r="B33" s="685" t="s">
        <v>293</v>
      </c>
      <c r="C33" s="685"/>
      <c r="D33" s="686"/>
      <c r="E33" s="687"/>
      <c r="F33" s="688" t="s">
        <v>500</v>
      </c>
      <c r="G33" s="688"/>
      <c r="H33" s="688"/>
    </row>
    <row r="34" spans="1:10" s="1" customFormat="1">
      <c r="A34" s="101" t="s">
        <v>235</v>
      </c>
      <c r="B34" s="689"/>
      <c r="C34" s="690" t="s">
        <v>296</v>
      </c>
      <c r="D34" s="690"/>
      <c r="E34" s="689"/>
      <c r="F34" s="691" t="s">
        <v>236</v>
      </c>
      <c r="G34" s="691"/>
      <c r="H34" s="691"/>
    </row>
    <row r="35" spans="1:10" s="37" customFormat="1">
      <c r="A35" s="42"/>
      <c r="B35" s="683"/>
      <c r="C35" s="683"/>
      <c r="D35" s="683"/>
      <c r="E35" s="683"/>
      <c r="F35" s="683"/>
      <c r="G35" s="683"/>
      <c r="H35" s="684"/>
      <c r="I35" s="34"/>
      <c r="J35" s="34"/>
    </row>
    <row r="36" spans="1:10" s="37" customFormat="1">
      <c r="A36" s="42"/>
      <c r="B36" s="683"/>
      <c r="C36" s="683"/>
      <c r="D36" s="683"/>
      <c r="E36" s="683"/>
      <c r="F36" s="683"/>
      <c r="G36" s="683"/>
      <c r="H36" s="684"/>
      <c r="I36" s="34"/>
      <c r="J36" s="34"/>
    </row>
    <row r="37" spans="1:10" s="37" customFormat="1">
      <c r="A37" s="42"/>
      <c r="B37" s="683"/>
      <c r="C37" s="683"/>
      <c r="D37" s="683"/>
      <c r="E37" s="683"/>
      <c r="F37" s="683"/>
      <c r="G37" s="683"/>
      <c r="H37" s="684"/>
      <c r="I37" s="34"/>
      <c r="J37" s="34"/>
    </row>
    <row r="38" spans="1:10" s="37" customFormat="1">
      <c r="A38" s="42"/>
      <c r="H38" s="274"/>
      <c r="I38" s="34"/>
      <c r="J38" s="34"/>
    </row>
    <row r="39" spans="1:10" s="37" customFormat="1">
      <c r="A39" s="42"/>
      <c r="H39" s="274"/>
      <c r="I39" s="34"/>
      <c r="J39" s="34"/>
    </row>
    <row r="40" spans="1:10" s="37" customFormat="1">
      <c r="A40" s="42"/>
      <c r="H40" s="274"/>
      <c r="I40" s="34"/>
      <c r="J40" s="34"/>
    </row>
    <row r="41" spans="1:10" s="37" customFormat="1">
      <c r="A41" s="42"/>
      <c r="H41" s="274"/>
      <c r="I41" s="34"/>
      <c r="J41" s="34"/>
    </row>
    <row r="42" spans="1:10" s="37" customFormat="1">
      <c r="A42" s="42"/>
      <c r="H42" s="274"/>
      <c r="I42" s="34"/>
      <c r="J42" s="34"/>
    </row>
    <row r="43" spans="1:10" s="37" customFormat="1">
      <c r="A43" s="42"/>
      <c r="H43" s="274"/>
      <c r="I43" s="34"/>
      <c r="J43" s="34"/>
    </row>
    <row r="44" spans="1:10" s="37" customFormat="1">
      <c r="A44" s="42"/>
      <c r="H44" s="274"/>
      <c r="I44" s="34"/>
      <c r="J44" s="34"/>
    </row>
    <row r="45" spans="1:10" s="37" customFormat="1">
      <c r="A45" s="42"/>
      <c r="H45" s="274"/>
      <c r="I45" s="34"/>
      <c r="J45" s="34"/>
    </row>
    <row r="46" spans="1:10" s="37" customFormat="1">
      <c r="A46" s="42"/>
      <c r="H46" s="274"/>
      <c r="I46" s="34"/>
      <c r="J46" s="34"/>
    </row>
    <row r="47" spans="1:10" s="37" customFormat="1">
      <c r="A47" s="42"/>
      <c r="H47" s="274"/>
      <c r="I47" s="34"/>
      <c r="J47" s="34"/>
    </row>
    <row r="48" spans="1:10" s="37" customFormat="1">
      <c r="A48" s="42"/>
      <c r="H48" s="274"/>
      <c r="I48" s="34"/>
      <c r="J48" s="34"/>
    </row>
    <row r="49" spans="1:10" s="37" customFormat="1">
      <c r="A49" s="42"/>
      <c r="H49" s="274"/>
      <c r="I49" s="34"/>
      <c r="J49" s="34"/>
    </row>
    <row r="50" spans="1:10" s="37" customFormat="1">
      <c r="A50" s="42"/>
      <c r="H50" s="274"/>
      <c r="I50" s="34"/>
      <c r="J50" s="34"/>
    </row>
    <row r="51" spans="1:10" s="37" customFormat="1">
      <c r="A51" s="42"/>
      <c r="H51" s="274"/>
      <c r="I51" s="34"/>
      <c r="J51" s="34"/>
    </row>
    <row r="52" spans="1:10" s="37" customFormat="1">
      <c r="A52" s="42"/>
      <c r="H52" s="274"/>
      <c r="I52" s="34"/>
      <c r="J52" s="34"/>
    </row>
    <row r="53" spans="1:10" s="37" customFormat="1">
      <c r="A53" s="42"/>
      <c r="H53" s="274"/>
      <c r="I53" s="34"/>
      <c r="J53" s="34"/>
    </row>
    <row r="54" spans="1:10" s="37" customFormat="1">
      <c r="A54" s="42"/>
      <c r="H54" s="274"/>
      <c r="I54" s="34"/>
      <c r="J54" s="34"/>
    </row>
    <row r="55" spans="1:10" s="37" customFormat="1">
      <c r="A55" s="42"/>
      <c r="H55" s="274"/>
      <c r="I55" s="34"/>
      <c r="J55" s="34"/>
    </row>
    <row r="56" spans="1:10" s="37" customFormat="1">
      <c r="A56" s="42"/>
      <c r="H56" s="274"/>
      <c r="I56" s="34"/>
      <c r="J56" s="34"/>
    </row>
    <row r="57" spans="1:10" s="37" customFormat="1">
      <c r="A57" s="42"/>
      <c r="H57" s="274"/>
      <c r="I57" s="34"/>
      <c r="J57" s="34"/>
    </row>
    <row r="58" spans="1:10" s="37" customFormat="1">
      <c r="A58" s="42"/>
      <c r="H58" s="274"/>
      <c r="I58" s="34"/>
      <c r="J58" s="34"/>
    </row>
    <row r="59" spans="1:10" s="37" customFormat="1">
      <c r="A59" s="42"/>
      <c r="H59" s="274"/>
      <c r="I59" s="34"/>
      <c r="J59" s="34"/>
    </row>
    <row r="60" spans="1:10" s="37" customFormat="1">
      <c r="A60" s="42"/>
      <c r="H60" s="274"/>
      <c r="I60" s="34"/>
      <c r="J60" s="34"/>
    </row>
    <row r="61" spans="1:10" s="37" customFormat="1">
      <c r="A61" s="42"/>
      <c r="H61" s="274"/>
      <c r="I61" s="34"/>
      <c r="J61" s="34"/>
    </row>
    <row r="62" spans="1:10" s="37" customFormat="1">
      <c r="A62" s="42"/>
      <c r="H62" s="274"/>
      <c r="I62" s="34"/>
      <c r="J62" s="34"/>
    </row>
    <row r="63" spans="1:10" s="37" customFormat="1">
      <c r="A63" s="42"/>
      <c r="H63" s="274"/>
      <c r="I63" s="34"/>
      <c r="J63" s="34"/>
    </row>
    <row r="64" spans="1:10" s="37" customFormat="1">
      <c r="A64" s="42"/>
      <c r="H64" s="274"/>
      <c r="I64" s="34"/>
      <c r="J64" s="34"/>
    </row>
    <row r="65" spans="1:10" s="37" customFormat="1">
      <c r="A65" s="42"/>
      <c r="H65" s="274"/>
      <c r="I65" s="34"/>
      <c r="J65" s="34"/>
    </row>
    <row r="66" spans="1:10" s="37" customFormat="1">
      <c r="A66" s="42"/>
      <c r="H66" s="274"/>
      <c r="I66" s="34"/>
      <c r="J66" s="34"/>
    </row>
    <row r="67" spans="1:10" s="37" customFormat="1">
      <c r="A67" s="42"/>
      <c r="H67" s="274"/>
      <c r="I67" s="34"/>
      <c r="J67" s="34"/>
    </row>
    <row r="68" spans="1:10" s="37" customFormat="1">
      <c r="A68" s="42"/>
      <c r="H68" s="274"/>
      <c r="I68" s="34"/>
      <c r="J68" s="34"/>
    </row>
    <row r="69" spans="1:10" s="37" customFormat="1">
      <c r="A69" s="42"/>
      <c r="H69" s="274"/>
      <c r="I69" s="34"/>
      <c r="J69" s="34"/>
    </row>
    <row r="70" spans="1:10" s="37" customFormat="1">
      <c r="A70" s="42"/>
      <c r="H70" s="274"/>
      <c r="I70" s="34"/>
      <c r="J70" s="34"/>
    </row>
    <row r="71" spans="1:10" s="37" customFormat="1">
      <c r="A71" s="42"/>
      <c r="H71" s="274"/>
      <c r="I71" s="34"/>
      <c r="J71" s="34"/>
    </row>
    <row r="72" spans="1:10" s="37" customFormat="1">
      <c r="A72" s="42"/>
      <c r="H72" s="274"/>
      <c r="I72" s="34"/>
      <c r="J72" s="34"/>
    </row>
    <row r="73" spans="1:10" s="37" customFormat="1">
      <c r="A73" s="42"/>
      <c r="H73" s="274"/>
      <c r="I73" s="34"/>
      <c r="J73" s="34"/>
    </row>
    <row r="74" spans="1:10" s="37" customFormat="1">
      <c r="A74" s="42"/>
      <c r="H74" s="274"/>
      <c r="I74" s="34"/>
      <c r="J74" s="34"/>
    </row>
    <row r="75" spans="1:10" s="37" customFormat="1">
      <c r="A75" s="42"/>
      <c r="H75" s="274"/>
      <c r="I75" s="34"/>
      <c r="J75" s="34"/>
    </row>
    <row r="76" spans="1:10" s="37" customFormat="1">
      <c r="A76" s="42"/>
      <c r="H76" s="274"/>
      <c r="I76" s="34"/>
      <c r="J76" s="34"/>
    </row>
    <row r="77" spans="1:10" s="37" customFormat="1">
      <c r="A77" s="42"/>
      <c r="H77" s="274"/>
      <c r="I77" s="34"/>
      <c r="J77" s="34"/>
    </row>
    <row r="78" spans="1:10" s="37" customFormat="1">
      <c r="A78" s="42"/>
      <c r="H78" s="274"/>
      <c r="I78" s="34"/>
      <c r="J78" s="34"/>
    </row>
    <row r="79" spans="1:10" s="37" customFormat="1">
      <c r="A79" s="42"/>
      <c r="H79" s="274"/>
      <c r="I79" s="34"/>
      <c r="J79" s="34"/>
    </row>
    <row r="80" spans="1:10" s="37" customFormat="1">
      <c r="A80" s="42"/>
      <c r="H80" s="274"/>
      <c r="I80" s="34"/>
      <c r="J80" s="34"/>
    </row>
    <row r="81" spans="1:10" s="37" customFormat="1">
      <c r="A81" s="42"/>
      <c r="H81" s="274"/>
      <c r="I81" s="34"/>
      <c r="J81" s="34"/>
    </row>
    <row r="82" spans="1:10" s="37" customFormat="1">
      <c r="A82" s="42"/>
      <c r="H82" s="274"/>
      <c r="I82" s="34"/>
      <c r="J82" s="34"/>
    </row>
    <row r="83" spans="1:10" s="37" customFormat="1">
      <c r="A83" s="42"/>
      <c r="H83" s="274"/>
      <c r="I83" s="34"/>
      <c r="J83" s="34"/>
    </row>
    <row r="84" spans="1:10" s="37" customFormat="1">
      <c r="A84" s="42"/>
      <c r="H84" s="274"/>
      <c r="I84" s="34"/>
      <c r="J84" s="34"/>
    </row>
    <row r="85" spans="1:10" s="37" customFormat="1">
      <c r="A85" s="42"/>
      <c r="H85" s="274"/>
      <c r="I85" s="34"/>
      <c r="J85" s="34"/>
    </row>
    <row r="86" spans="1:10" s="37" customFormat="1">
      <c r="A86" s="42"/>
      <c r="H86" s="274"/>
      <c r="I86" s="34"/>
      <c r="J86" s="34"/>
    </row>
    <row r="87" spans="1:10" s="37" customFormat="1">
      <c r="A87" s="42"/>
      <c r="H87" s="274"/>
      <c r="I87" s="34"/>
      <c r="J87" s="34"/>
    </row>
    <row r="88" spans="1:10" s="37" customFormat="1">
      <c r="A88" s="42"/>
      <c r="H88" s="274"/>
      <c r="I88" s="34"/>
      <c r="J88" s="34"/>
    </row>
    <row r="89" spans="1:10" s="37" customFormat="1">
      <c r="A89" s="42"/>
      <c r="H89" s="274"/>
      <c r="I89" s="34"/>
      <c r="J89" s="34"/>
    </row>
    <row r="90" spans="1:10" s="37" customFormat="1">
      <c r="A90" s="42"/>
      <c r="H90" s="274"/>
      <c r="I90" s="34"/>
      <c r="J90" s="34"/>
    </row>
    <row r="91" spans="1:10" s="37" customFormat="1">
      <c r="A91" s="42"/>
      <c r="H91" s="274"/>
      <c r="I91" s="34"/>
      <c r="J91" s="34"/>
    </row>
    <row r="92" spans="1:10" s="37" customFormat="1">
      <c r="A92" s="42"/>
      <c r="H92" s="274"/>
      <c r="I92" s="34"/>
      <c r="J92" s="34"/>
    </row>
    <row r="93" spans="1:10" s="37" customFormat="1">
      <c r="A93" s="42"/>
      <c r="H93" s="274"/>
      <c r="I93" s="34"/>
      <c r="J93" s="34"/>
    </row>
    <row r="94" spans="1:10" s="37" customFormat="1">
      <c r="A94" s="42"/>
      <c r="H94" s="274"/>
      <c r="I94" s="34"/>
      <c r="J94" s="34"/>
    </row>
    <row r="95" spans="1:10" s="37" customFormat="1">
      <c r="A95" s="42"/>
      <c r="H95" s="274"/>
      <c r="I95" s="34"/>
      <c r="J95" s="34"/>
    </row>
    <row r="96" spans="1:10" s="37" customFormat="1">
      <c r="A96" s="42"/>
      <c r="H96" s="274"/>
      <c r="I96" s="34"/>
      <c r="J96" s="34"/>
    </row>
    <row r="97" spans="1:10" s="37" customFormat="1">
      <c r="A97" s="42"/>
      <c r="H97" s="274"/>
      <c r="I97" s="34"/>
      <c r="J97" s="34"/>
    </row>
    <row r="98" spans="1:10" s="37" customFormat="1">
      <c r="A98" s="42"/>
      <c r="H98" s="274"/>
      <c r="I98" s="34"/>
      <c r="J98" s="34"/>
    </row>
    <row r="99" spans="1:10" s="37" customFormat="1">
      <c r="A99" s="42"/>
      <c r="H99" s="274"/>
      <c r="I99" s="34"/>
      <c r="J99" s="34"/>
    </row>
    <row r="100" spans="1:10" s="37" customFormat="1">
      <c r="A100" s="42"/>
      <c r="H100" s="274"/>
      <c r="I100" s="34"/>
      <c r="J100" s="34"/>
    </row>
    <row r="101" spans="1:10" s="37" customFormat="1">
      <c r="A101" s="42"/>
      <c r="H101" s="274"/>
      <c r="I101" s="34"/>
      <c r="J101" s="34"/>
    </row>
    <row r="102" spans="1:10" s="37" customFormat="1">
      <c r="A102" s="42"/>
      <c r="H102" s="274"/>
      <c r="I102" s="34"/>
      <c r="J102" s="34"/>
    </row>
    <row r="103" spans="1:10" s="37" customFormat="1">
      <c r="A103" s="42"/>
      <c r="H103" s="274"/>
      <c r="I103" s="34"/>
      <c r="J103" s="34"/>
    </row>
    <row r="104" spans="1:10" s="37" customFormat="1">
      <c r="A104" s="42"/>
      <c r="H104" s="274"/>
      <c r="I104" s="34"/>
      <c r="J104" s="34"/>
    </row>
    <row r="105" spans="1:10" s="37" customFormat="1">
      <c r="A105" s="42"/>
      <c r="H105" s="274"/>
      <c r="I105" s="34"/>
      <c r="J105" s="34"/>
    </row>
    <row r="106" spans="1:10" s="37" customFormat="1">
      <c r="A106" s="42"/>
      <c r="H106" s="274"/>
      <c r="I106" s="34"/>
      <c r="J106" s="34"/>
    </row>
    <row r="107" spans="1:10" s="37" customFormat="1">
      <c r="A107" s="42"/>
      <c r="H107" s="274"/>
      <c r="I107" s="34"/>
      <c r="J107" s="34"/>
    </row>
    <row r="108" spans="1:10" s="37" customFormat="1">
      <c r="A108" s="42"/>
      <c r="H108" s="274"/>
      <c r="I108" s="34"/>
      <c r="J108" s="34"/>
    </row>
    <row r="109" spans="1:10" s="37" customFormat="1">
      <c r="A109" s="42"/>
      <c r="H109" s="274"/>
      <c r="I109" s="34"/>
      <c r="J109" s="34"/>
    </row>
    <row r="110" spans="1:10" s="37" customFormat="1">
      <c r="A110" s="42"/>
      <c r="H110" s="274"/>
      <c r="I110" s="34"/>
      <c r="J110" s="34"/>
    </row>
    <row r="111" spans="1:10" s="37" customFormat="1">
      <c r="A111" s="42"/>
      <c r="H111" s="274"/>
      <c r="I111" s="34"/>
      <c r="J111" s="34"/>
    </row>
    <row r="112" spans="1:10" s="37" customFormat="1">
      <c r="A112" s="42"/>
      <c r="H112" s="274"/>
      <c r="I112" s="34"/>
      <c r="J112" s="34"/>
    </row>
    <row r="113" spans="1:10" s="37" customFormat="1">
      <c r="A113" s="42"/>
      <c r="H113" s="274"/>
      <c r="I113" s="34"/>
      <c r="J113" s="34"/>
    </row>
    <row r="114" spans="1:10" s="37" customFormat="1">
      <c r="A114" s="42"/>
      <c r="H114" s="274"/>
      <c r="I114" s="34"/>
      <c r="J114" s="34"/>
    </row>
    <row r="115" spans="1:10" s="37" customFormat="1">
      <c r="A115" s="42"/>
      <c r="H115" s="274"/>
      <c r="I115" s="34"/>
      <c r="J115" s="34"/>
    </row>
    <row r="116" spans="1:10" s="37" customFormat="1">
      <c r="A116" s="42"/>
      <c r="H116" s="274"/>
      <c r="I116" s="34"/>
      <c r="J116" s="34"/>
    </row>
    <row r="117" spans="1:10" s="37" customFormat="1">
      <c r="A117" s="42"/>
      <c r="H117" s="274"/>
      <c r="I117" s="34"/>
      <c r="J117" s="34"/>
    </row>
    <row r="118" spans="1:10" s="37" customFormat="1">
      <c r="A118" s="42"/>
      <c r="H118" s="274"/>
      <c r="I118" s="34"/>
      <c r="J118" s="34"/>
    </row>
    <row r="119" spans="1:10" s="37" customFormat="1">
      <c r="A119" s="42"/>
      <c r="H119" s="274"/>
      <c r="I119" s="34"/>
      <c r="J119" s="34"/>
    </row>
    <row r="120" spans="1:10" s="37" customFormat="1">
      <c r="A120" s="42"/>
      <c r="H120" s="274"/>
      <c r="I120" s="34"/>
      <c r="J120" s="34"/>
    </row>
    <row r="121" spans="1:10" s="37" customFormat="1">
      <c r="A121" s="42"/>
      <c r="H121" s="274"/>
      <c r="I121" s="34"/>
      <c r="J121" s="34"/>
    </row>
    <row r="122" spans="1:10" s="37" customFormat="1">
      <c r="A122" s="42"/>
      <c r="H122" s="274"/>
      <c r="I122" s="34"/>
      <c r="J122" s="34"/>
    </row>
    <row r="123" spans="1:10" s="37" customFormat="1">
      <c r="A123" s="42"/>
      <c r="H123" s="274"/>
      <c r="I123" s="34"/>
      <c r="J123" s="34"/>
    </row>
    <row r="124" spans="1:10" s="37" customFormat="1">
      <c r="A124" s="42"/>
      <c r="H124" s="274"/>
      <c r="I124" s="34"/>
      <c r="J124" s="34"/>
    </row>
    <row r="125" spans="1:10" s="37" customFormat="1">
      <c r="A125" s="42"/>
      <c r="H125" s="274"/>
      <c r="I125" s="34"/>
      <c r="J125" s="34"/>
    </row>
    <row r="126" spans="1:10" s="37" customFormat="1">
      <c r="A126" s="42"/>
      <c r="H126" s="274"/>
      <c r="I126" s="34"/>
      <c r="J126" s="34"/>
    </row>
    <row r="127" spans="1:10" s="37" customFormat="1">
      <c r="A127" s="42"/>
      <c r="H127" s="274"/>
      <c r="I127" s="34"/>
      <c r="J127" s="34"/>
    </row>
    <row r="128" spans="1:10" s="37" customFormat="1">
      <c r="A128" s="42"/>
      <c r="H128" s="274"/>
      <c r="I128" s="34"/>
      <c r="J128" s="34"/>
    </row>
    <row r="129" spans="1:10" s="37" customFormat="1">
      <c r="A129" s="42"/>
      <c r="H129" s="274"/>
      <c r="I129" s="34"/>
      <c r="J129" s="34"/>
    </row>
    <row r="130" spans="1:10" s="37" customFormat="1">
      <c r="A130" s="42"/>
      <c r="H130" s="274"/>
      <c r="I130" s="34"/>
      <c r="J130" s="34"/>
    </row>
    <row r="131" spans="1:10" s="37" customFormat="1">
      <c r="A131" s="42"/>
      <c r="H131" s="274"/>
      <c r="I131" s="34"/>
      <c r="J131" s="34"/>
    </row>
    <row r="132" spans="1:10" s="37" customFormat="1">
      <c r="A132" s="42"/>
      <c r="H132" s="274"/>
      <c r="I132" s="34"/>
      <c r="J132" s="34"/>
    </row>
    <row r="133" spans="1:10" s="37" customFormat="1">
      <c r="A133" s="42"/>
      <c r="H133" s="274"/>
      <c r="I133" s="34"/>
      <c r="J133" s="34"/>
    </row>
    <row r="134" spans="1:10" s="37" customFormat="1">
      <c r="A134" s="42"/>
      <c r="H134" s="274"/>
      <c r="I134" s="34"/>
      <c r="J134" s="34"/>
    </row>
    <row r="135" spans="1:10" s="37" customFormat="1">
      <c r="A135" s="42"/>
      <c r="H135" s="274"/>
      <c r="I135" s="34"/>
      <c r="J135" s="34"/>
    </row>
    <row r="136" spans="1:10" s="37" customFormat="1">
      <c r="A136" s="42"/>
      <c r="H136" s="274"/>
      <c r="I136" s="34"/>
      <c r="J136" s="34"/>
    </row>
    <row r="137" spans="1:10" s="37" customFormat="1">
      <c r="A137" s="42"/>
      <c r="H137" s="274"/>
      <c r="I137" s="34"/>
      <c r="J137" s="34"/>
    </row>
    <row r="138" spans="1:10" s="37" customFormat="1">
      <c r="A138" s="42"/>
      <c r="H138" s="274"/>
      <c r="I138" s="34"/>
      <c r="J138" s="34"/>
    </row>
    <row r="139" spans="1:10" s="37" customFormat="1">
      <c r="A139" s="42"/>
      <c r="H139" s="274"/>
      <c r="I139" s="34"/>
      <c r="J139" s="34"/>
    </row>
    <row r="140" spans="1:10" s="37" customFormat="1">
      <c r="A140" s="42"/>
      <c r="H140" s="274"/>
      <c r="I140" s="34"/>
      <c r="J140" s="34"/>
    </row>
    <row r="141" spans="1:10" s="37" customFormat="1">
      <c r="A141" s="42"/>
      <c r="H141" s="274"/>
      <c r="I141" s="34"/>
      <c r="J141" s="34"/>
    </row>
    <row r="142" spans="1:10" s="37" customFormat="1">
      <c r="A142" s="42"/>
      <c r="H142" s="274"/>
      <c r="I142" s="34"/>
      <c r="J142" s="34"/>
    </row>
    <row r="143" spans="1:10" s="37" customFormat="1">
      <c r="A143" s="42"/>
      <c r="H143" s="274"/>
      <c r="I143" s="34"/>
      <c r="J143" s="34"/>
    </row>
    <row r="144" spans="1:10" s="37" customFormat="1">
      <c r="A144" s="42"/>
      <c r="H144" s="274"/>
      <c r="I144" s="34"/>
      <c r="J144" s="34"/>
    </row>
    <row r="145" spans="1:10" s="37" customFormat="1">
      <c r="A145" s="42"/>
      <c r="H145" s="274"/>
      <c r="I145" s="34"/>
      <c r="J145" s="34"/>
    </row>
    <row r="146" spans="1:10" s="37" customFormat="1">
      <c r="A146" s="42"/>
      <c r="H146" s="274"/>
      <c r="I146" s="34"/>
      <c r="J146" s="34"/>
    </row>
    <row r="147" spans="1:10" s="37" customFormat="1">
      <c r="A147" s="42"/>
      <c r="H147" s="274"/>
      <c r="I147" s="34"/>
      <c r="J147" s="34"/>
    </row>
    <row r="148" spans="1:10" s="37" customFormat="1">
      <c r="A148" s="42"/>
      <c r="H148" s="274"/>
      <c r="I148" s="34"/>
      <c r="J148" s="34"/>
    </row>
    <row r="149" spans="1:10" s="37" customFormat="1">
      <c r="A149" s="42"/>
      <c r="H149" s="274"/>
      <c r="I149" s="34"/>
      <c r="J149" s="34"/>
    </row>
    <row r="150" spans="1:10" s="37" customFormat="1">
      <c r="A150" s="42"/>
      <c r="H150" s="274"/>
      <c r="I150" s="34"/>
      <c r="J150" s="34"/>
    </row>
    <row r="151" spans="1:10" s="37" customFormat="1">
      <c r="A151" s="42"/>
      <c r="H151" s="274"/>
      <c r="I151" s="34"/>
      <c r="J151" s="34"/>
    </row>
    <row r="152" spans="1:10" s="37" customFormat="1">
      <c r="A152" s="42"/>
      <c r="H152" s="274"/>
      <c r="I152" s="34"/>
      <c r="J152" s="34"/>
    </row>
    <row r="153" spans="1:10" s="37" customFormat="1">
      <c r="A153" s="42"/>
      <c r="H153" s="274"/>
      <c r="I153" s="34"/>
      <c r="J153" s="34"/>
    </row>
    <row r="154" spans="1:10" s="37" customFormat="1">
      <c r="A154" s="42"/>
      <c r="H154" s="274"/>
      <c r="I154" s="34"/>
      <c r="J154" s="34"/>
    </row>
    <row r="155" spans="1:10" s="37" customFormat="1">
      <c r="A155" s="42"/>
      <c r="H155" s="274"/>
      <c r="I155" s="34"/>
      <c r="J155" s="34"/>
    </row>
    <row r="156" spans="1:10" s="37" customFormat="1">
      <c r="A156" s="42"/>
      <c r="H156" s="274"/>
      <c r="I156" s="34"/>
      <c r="J156" s="34"/>
    </row>
    <row r="157" spans="1:10" s="37" customFormat="1">
      <c r="A157" s="42"/>
      <c r="H157" s="274"/>
      <c r="I157" s="34"/>
      <c r="J157" s="34"/>
    </row>
    <row r="158" spans="1:10" s="37" customFormat="1">
      <c r="A158" s="42"/>
      <c r="H158" s="274"/>
      <c r="I158" s="34"/>
      <c r="J158" s="34"/>
    </row>
    <row r="159" spans="1:10" s="37" customFormat="1">
      <c r="A159" s="42"/>
      <c r="H159" s="274"/>
      <c r="I159" s="34"/>
      <c r="J159" s="34"/>
    </row>
    <row r="160" spans="1:10" s="37" customFormat="1">
      <c r="A160" s="42"/>
      <c r="H160" s="274"/>
      <c r="I160" s="34"/>
      <c r="J160" s="34"/>
    </row>
    <row r="161" spans="1:10" s="37" customFormat="1">
      <c r="A161" s="42"/>
      <c r="H161" s="274"/>
      <c r="I161" s="34"/>
      <c r="J161" s="34"/>
    </row>
    <row r="162" spans="1:10" s="37" customFormat="1">
      <c r="A162" s="42"/>
      <c r="H162" s="274"/>
      <c r="I162" s="34"/>
      <c r="J162" s="34"/>
    </row>
    <row r="163" spans="1:10" s="37" customFormat="1">
      <c r="A163" s="42"/>
      <c r="H163" s="274"/>
      <c r="I163" s="34"/>
      <c r="J163" s="34"/>
    </row>
    <row r="164" spans="1:10" s="37" customFormat="1">
      <c r="A164" s="42"/>
      <c r="H164" s="274"/>
      <c r="I164" s="34"/>
      <c r="J164" s="34"/>
    </row>
    <row r="165" spans="1:10" s="37" customFormat="1">
      <c r="A165" s="42"/>
      <c r="H165" s="274"/>
      <c r="I165" s="34"/>
      <c r="J165" s="34"/>
    </row>
    <row r="166" spans="1:10" s="37" customFormat="1">
      <c r="A166" s="42"/>
      <c r="H166" s="274"/>
      <c r="I166" s="34"/>
      <c r="J166" s="34"/>
    </row>
    <row r="167" spans="1:10" s="37" customFormat="1">
      <c r="A167" s="42"/>
      <c r="H167" s="274"/>
      <c r="I167" s="34"/>
      <c r="J167" s="34"/>
    </row>
    <row r="168" spans="1:10" s="37" customFormat="1">
      <c r="A168" s="42"/>
      <c r="H168" s="274"/>
      <c r="I168" s="34"/>
      <c r="J168" s="34"/>
    </row>
    <row r="169" spans="1:10" s="37" customFormat="1">
      <c r="A169" s="42"/>
      <c r="H169" s="274"/>
      <c r="I169" s="34"/>
      <c r="J169" s="34"/>
    </row>
    <row r="170" spans="1:10" s="37" customFormat="1">
      <c r="A170" s="42"/>
      <c r="H170" s="274"/>
      <c r="I170" s="34"/>
      <c r="J170" s="34"/>
    </row>
    <row r="171" spans="1:10" s="37" customFormat="1">
      <c r="A171" s="42"/>
      <c r="H171" s="274"/>
      <c r="I171" s="34"/>
      <c r="J171" s="34"/>
    </row>
    <row r="172" spans="1:10" s="37" customFormat="1">
      <c r="A172" s="42"/>
      <c r="H172" s="274"/>
      <c r="I172" s="34"/>
      <c r="J172" s="34"/>
    </row>
    <row r="173" spans="1:10" s="37" customFormat="1">
      <c r="A173" s="42"/>
      <c r="H173" s="274"/>
      <c r="I173" s="34"/>
      <c r="J173" s="34"/>
    </row>
    <row r="174" spans="1:10" s="37" customFormat="1">
      <c r="A174" s="42"/>
      <c r="H174" s="274"/>
      <c r="I174" s="34"/>
      <c r="J174" s="34"/>
    </row>
    <row r="175" spans="1:10" s="37" customFormat="1">
      <c r="A175" s="42"/>
      <c r="H175" s="274"/>
      <c r="I175" s="34"/>
      <c r="J175" s="34"/>
    </row>
    <row r="176" spans="1:10" s="37" customFormat="1">
      <c r="A176" s="42"/>
      <c r="H176" s="274"/>
      <c r="I176" s="34"/>
      <c r="J176" s="34"/>
    </row>
    <row r="177" spans="1:10" s="37" customFormat="1">
      <c r="A177" s="42"/>
      <c r="H177" s="274"/>
      <c r="I177" s="34"/>
      <c r="J177" s="34"/>
    </row>
    <row r="178" spans="1:10" s="37" customFormat="1">
      <c r="A178" s="42"/>
      <c r="H178" s="274"/>
      <c r="I178" s="34"/>
      <c r="J178" s="34"/>
    </row>
    <row r="179" spans="1:10" s="37" customFormat="1">
      <c r="A179" s="42"/>
      <c r="H179" s="274"/>
      <c r="I179" s="34"/>
      <c r="J179" s="34"/>
    </row>
    <row r="180" spans="1:10" s="37" customFormat="1">
      <c r="A180" s="42"/>
      <c r="H180" s="274"/>
      <c r="I180" s="34"/>
      <c r="J180" s="34"/>
    </row>
    <row r="181" spans="1:10" s="37" customFormat="1">
      <c r="A181" s="42"/>
      <c r="H181" s="274"/>
      <c r="I181" s="34"/>
      <c r="J181" s="34"/>
    </row>
    <row r="182" spans="1:10" s="37" customFormat="1">
      <c r="A182" s="42"/>
      <c r="H182" s="274"/>
      <c r="I182" s="34"/>
      <c r="J182" s="34"/>
    </row>
    <row r="183" spans="1:10" s="37" customFormat="1">
      <c r="A183" s="42"/>
      <c r="H183" s="274"/>
      <c r="I183" s="34"/>
      <c r="J183" s="34"/>
    </row>
    <row r="184" spans="1:10" s="37" customFormat="1">
      <c r="A184" s="42"/>
      <c r="H184" s="274"/>
      <c r="I184" s="34"/>
      <c r="J184" s="34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3"/>
  </sheetPr>
  <dimension ref="A1:H76"/>
  <sheetViews>
    <sheetView zoomScale="115" zoomScaleNormal="115" zoomScaleSheetLayoutView="100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D79" sqref="D79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77" customWidth="1"/>
    <col min="9" max="16384" width="9.140625" style="1"/>
  </cols>
  <sheetData>
    <row r="1" spans="1:8" ht="32.25" customHeight="1">
      <c r="A1" s="386" t="s">
        <v>117</v>
      </c>
      <c r="B1" s="386"/>
      <c r="C1" s="386"/>
      <c r="D1" s="386"/>
      <c r="E1" s="386"/>
      <c r="F1" s="386"/>
      <c r="G1" s="386"/>
      <c r="H1" s="386"/>
    </row>
    <row r="2" spans="1:8" ht="6.75" customHeight="1">
      <c r="A2" s="17"/>
      <c r="B2" s="17"/>
      <c r="C2" s="17"/>
      <c r="D2" s="17"/>
      <c r="E2" s="17"/>
      <c r="F2" s="17"/>
      <c r="G2" s="17"/>
      <c r="H2" s="275"/>
    </row>
    <row r="3" spans="1:8" ht="33.75" customHeight="1">
      <c r="A3" s="390" t="s">
        <v>203</v>
      </c>
      <c r="B3" s="423" t="s">
        <v>1</v>
      </c>
      <c r="C3" s="390" t="s">
        <v>482</v>
      </c>
      <c r="D3" s="390"/>
      <c r="E3" s="389" t="s">
        <v>526</v>
      </c>
      <c r="F3" s="389"/>
      <c r="G3" s="389"/>
      <c r="H3" s="389"/>
    </row>
    <row r="4" spans="1:8" ht="60" customHeight="1">
      <c r="A4" s="390"/>
      <c r="B4" s="423"/>
      <c r="C4" s="263" t="s">
        <v>516</v>
      </c>
      <c r="D4" s="334" t="s">
        <v>523</v>
      </c>
      <c r="E4" s="46" t="s">
        <v>533</v>
      </c>
      <c r="F4" s="46" t="s">
        <v>532</v>
      </c>
      <c r="G4" s="46" t="s">
        <v>198</v>
      </c>
      <c r="H4" s="266" t="s">
        <v>199</v>
      </c>
    </row>
    <row r="5" spans="1:8" ht="13.5" customHeight="1">
      <c r="A5" s="360">
        <v>1</v>
      </c>
      <c r="B5" s="361">
        <v>2</v>
      </c>
      <c r="C5" s="360">
        <v>3</v>
      </c>
      <c r="D5" s="360">
        <v>4</v>
      </c>
      <c r="E5" s="360">
        <v>5</v>
      </c>
      <c r="F5" s="361">
        <v>6</v>
      </c>
      <c r="G5" s="360">
        <v>7</v>
      </c>
      <c r="H5" s="362">
        <v>8</v>
      </c>
    </row>
    <row r="6" spans="1:8" s="41" customFormat="1" ht="29.25" customHeight="1">
      <c r="A6" s="421" t="s">
        <v>121</v>
      </c>
      <c r="B6" s="421"/>
      <c r="C6" s="421"/>
      <c r="D6" s="421"/>
      <c r="E6" s="421"/>
      <c r="F6" s="421"/>
      <c r="G6" s="421"/>
      <c r="H6" s="421"/>
    </row>
    <row r="7" spans="1:8" ht="45" customHeight="1">
      <c r="A7" s="363" t="s">
        <v>367</v>
      </c>
      <c r="B7" s="364" t="s">
        <v>368</v>
      </c>
      <c r="C7" s="358">
        <f>SUM(C8:C12)</f>
        <v>12294</v>
      </c>
      <c r="D7" s="358">
        <f>SUM(D8:D12)</f>
        <v>13612</v>
      </c>
      <c r="E7" s="358">
        <f>SUM(E8:E12)</f>
        <v>4042</v>
      </c>
      <c r="F7" s="358">
        <f>SUM(F8:F12)</f>
        <v>4190</v>
      </c>
      <c r="G7" s="358">
        <f t="shared" ref="G7:G19" si="0">F7-E7</f>
        <v>148</v>
      </c>
      <c r="H7" s="365">
        <f>F7/E7*100</f>
        <v>103.6615536862939</v>
      </c>
    </row>
    <row r="8" spans="1:8" ht="28.5" customHeight="1">
      <c r="A8" s="366" t="s">
        <v>348</v>
      </c>
      <c r="B8" s="367" t="s">
        <v>349</v>
      </c>
      <c r="C8" s="359">
        <v>12294</v>
      </c>
      <c r="D8" s="359">
        <v>13612</v>
      </c>
      <c r="E8" s="359">
        <v>4042</v>
      </c>
      <c r="F8" s="359">
        <v>4190</v>
      </c>
      <c r="G8" s="368">
        <f t="shared" si="0"/>
        <v>148</v>
      </c>
      <c r="H8" s="365">
        <f t="shared" ref="H8:H19" si="1">F8/E8*100</f>
        <v>103.6615536862939</v>
      </c>
    </row>
    <row r="9" spans="1:8" ht="30" customHeight="1">
      <c r="A9" s="369" t="s">
        <v>547</v>
      </c>
      <c r="B9" s="367" t="s">
        <v>350</v>
      </c>
      <c r="C9" s="359"/>
      <c r="D9" s="359"/>
      <c r="E9" s="359"/>
      <c r="F9" s="359"/>
      <c r="G9" s="368">
        <f t="shared" si="0"/>
        <v>0</v>
      </c>
      <c r="H9" s="365" t="e">
        <f t="shared" si="1"/>
        <v>#DIV/0!</v>
      </c>
    </row>
    <row r="10" spans="1:8" ht="25.5" customHeight="1">
      <c r="A10" s="369" t="s">
        <v>351</v>
      </c>
      <c r="B10" s="367" t="s">
        <v>352</v>
      </c>
      <c r="C10" s="359"/>
      <c r="D10" s="359"/>
      <c r="E10" s="359"/>
      <c r="F10" s="359"/>
      <c r="G10" s="368">
        <f t="shared" si="0"/>
        <v>0</v>
      </c>
      <c r="H10" s="365" t="e">
        <f t="shared" si="1"/>
        <v>#DIV/0!</v>
      </c>
    </row>
    <row r="11" spans="1:8" ht="24.75" customHeight="1">
      <c r="A11" s="369" t="s">
        <v>548</v>
      </c>
      <c r="B11" s="367" t="s">
        <v>353</v>
      </c>
      <c r="C11" s="359"/>
      <c r="D11" s="359"/>
      <c r="E11" s="359"/>
      <c r="F11" s="359"/>
      <c r="G11" s="368">
        <f t="shared" si="0"/>
        <v>0</v>
      </c>
      <c r="H11" s="365" t="e">
        <f t="shared" si="1"/>
        <v>#DIV/0!</v>
      </c>
    </row>
    <row r="12" spans="1:8" ht="34.5" customHeight="1">
      <c r="A12" s="370" t="s">
        <v>549</v>
      </c>
      <c r="B12" s="371" t="s">
        <v>354</v>
      </c>
      <c r="C12" s="359"/>
      <c r="D12" s="359"/>
      <c r="E12" s="359"/>
      <c r="F12" s="359"/>
      <c r="G12" s="368">
        <f t="shared" si="0"/>
        <v>0</v>
      </c>
      <c r="H12" s="365" t="e">
        <f t="shared" si="1"/>
        <v>#DIV/0!</v>
      </c>
    </row>
    <row r="13" spans="1:8" ht="41.25" customHeight="1">
      <c r="A13" s="363" t="s">
        <v>355</v>
      </c>
      <c r="B13" s="364" t="s">
        <v>356</v>
      </c>
      <c r="C13" s="358">
        <f>SUM(C14:C18)</f>
        <v>-12263</v>
      </c>
      <c r="D13" s="358">
        <f>SUM(D14:D18)</f>
        <v>-13560</v>
      </c>
      <c r="E13" s="358">
        <f>SUM(E14:E18)</f>
        <v>-4034</v>
      </c>
      <c r="F13" s="358">
        <f>SUM(F14:F18)</f>
        <v>-4335</v>
      </c>
      <c r="G13" s="358">
        <f t="shared" si="0"/>
        <v>-301</v>
      </c>
      <c r="H13" s="365">
        <f t="shared" si="1"/>
        <v>107.46157659890928</v>
      </c>
    </row>
    <row r="14" spans="1:8" ht="30.75" customHeight="1">
      <c r="A14" s="366" t="s">
        <v>357</v>
      </c>
      <c r="B14" s="367" t="s">
        <v>358</v>
      </c>
      <c r="C14" s="359">
        <v>-11038</v>
      </c>
      <c r="D14" s="359">
        <v>-11976</v>
      </c>
      <c r="E14" s="359">
        <v>-3570</v>
      </c>
      <c r="F14" s="359">
        <v>-3799</v>
      </c>
      <c r="G14" s="358">
        <f t="shared" si="0"/>
        <v>-229</v>
      </c>
      <c r="H14" s="365">
        <f t="shared" si="1"/>
        <v>106.41456582633053</v>
      </c>
    </row>
    <row r="15" spans="1:8" ht="26.25" customHeight="1">
      <c r="A15" s="366" t="s">
        <v>359</v>
      </c>
      <c r="B15" s="367" t="s">
        <v>360</v>
      </c>
      <c r="C15" s="359">
        <v>-775</v>
      </c>
      <c r="D15" s="359">
        <v>-972</v>
      </c>
      <c r="E15" s="359">
        <v>-330</v>
      </c>
      <c r="F15" s="359">
        <v>-335</v>
      </c>
      <c r="G15" s="358">
        <f t="shared" si="0"/>
        <v>-5</v>
      </c>
      <c r="H15" s="365">
        <f t="shared" si="1"/>
        <v>101.51515151515152</v>
      </c>
    </row>
    <row r="16" spans="1:8" ht="28.5" customHeight="1">
      <c r="A16" s="366" t="s">
        <v>361</v>
      </c>
      <c r="B16" s="367" t="s">
        <v>362</v>
      </c>
      <c r="C16" s="359" t="s">
        <v>253</v>
      </c>
      <c r="D16" s="359" t="s">
        <v>253</v>
      </c>
      <c r="E16" s="359" t="s">
        <v>253</v>
      </c>
      <c r="F16" s="359" t="s">
        <v>253</v>
      </c>
      <c r="G16" s="358" t="e">
        <f t="shared" si="0"/>
        <v>#VALUE!</v>
      </c>
      <c r="H16" s="365" t="e">
        <f t="shared" si="1"/>
        <v>#VALUE!</v>
      </c>
    </row>
    <row r="17" spans="1:8" ht="28.5" customHeight="1">
      <c r="A17" s="366" t="s">
        <v>550</v>
      </c>
      <c r="B17" s="371" t="s">
        <v>363</v>
      </c>
      <c r="C17" s="359">
        <v>-450</v>
      </c>
      <c r="D17" s="359">
        <v>-612</v>
      </c>
      <c r="E17" s="359">
        <v>-131</v>
      </c>
      <c r="F17" s="359">
        <v>-201</v>
      </c>
      <c r="G17" s="358">
        <f t="shared" si="0"/>
        <v>-70</v>
      </c>
      <c r="H17" s="365">
        <f t="shared" si="1"/>
        <v>153.43511450381681</v>
      </c>
    </row>
    <row r="18" spans="1:8" ht="29.25" customHeight="1">
      <c r="A18" s="366" t="s">
        <v>551</v>
      </c>
      <c r="B18" s="371" t="s">
        <v>365</v>
      </c>
      <c r="C18" s="359" t="s">
        <v>253</v>
      </c>
      <c r="D18" s="359" t="s">
        <v>253</v>
      </c>
      <c r="E18" s="359">
        <v>-3</v>
      </c>
      <c r="F18" s="359" t="s">
        <v>253</v>
      </c>
      <c r="G18" s="358" t="e">
        <f t="shared" si="0"/>
        <v>#VALUE!</v>
      </c>
      <c r="H18" s="365" t="e">
        <f t="shared" si="1"/>
        <v>#VALUE!</v>
      </c>
    </row>
    <row r="19" spans="1:8" ht="39.75" customHeight="1">
      <c r="A19" s="372" t="s">
        <v>120</v>
      </c>
      <c r="B19" s="373" t="s">
        <v>366</v>
      </c>
      <c r="C19" s="358">
        <f>SUM(C7,C13)</f>
        <v>31</v>
      </c>
      <c r="D19" s="358">
        <f t="shared" ref="D19:E19" si="2">SUM(D7,D13)</f>
        <v>52</v>
      </c>
      <c r="E19" s="358">
        <f t="shared" si="2"/>
        <v>8</v>
      </c>
      <c r="F19" s="358">
        <f t="shared" ref="F19" si="3">SUM(F7,F13)</f>
        <v>-145</v>
      </c>
      <c r="G19" s="358">
        <f t="shared" si="0"/>
        <v>-153</v>
      </c>
      <c r="H19" s="365">
        <f t="shared" si="1"/>
        <v>-1812.5</v>
      </c>
    </row>
    <row r="20" spans="1:8" ht="31.5" customHeight="1">
      <c r="A20" s="421" t="s">
        <v>122</v>
      </c>
      <c r="B20" s="421"/>
      <c r="C20" s="421"/>
      <c r="D20" s="421"/>
      <c r="E20" s="421"/>
      <c r="F20" s="421"/>
      <c r="G20" s="421"/>
      <c r="H20" s="421"/>
    </row>
    <row r="21" spans="1:8" ht="40.5" customHeight="1">
      <c r="A21" s="363" t="s">
        <v>399</v>
      </c>
      <c r="B21" s="374"/>
      <c r="C21" s="368">
        <f>SUM(C22:C28)</f>
        <v>0</v>
      </c>
      <c r="D21" s="368">
        <f t="shared" ref="D21:F21" si="4">SUM(D22:D28)</f>
        <v>0</v>
      </c>
      <c r="E21" s="368">
        <f t="shared" si="4"/>
        <v>0</v>
      </c>
      <c r="F21" s="368">
        <f t="shared" si="4"/>
        <v>0</v>
      </c>
      <c r="G21" s="368">
        <f t="shared" ref="G21:G41" si="5">F21-E21</f>
        <v>0</v>
      </c>
      <c r="H21" s="375" t="e">
        <f>F21/E21*100</f>
        <v>#DIV/0!</v>
      </c>
    </row>
    <row r="22" spans="1:8" ht="28.5" customHeight="1">
      <c r="A22" s="212" t="s">
        <v>28</v>
      </c>
      <c r="B22" s="189" t="s">
        <v>402</v>
      </c>
      <c r="C22" s="77"/>
      <c r="D22" s="77"/>
      <c r="E22" s="77"/>
      <c r="F22" s="77"/>
      <c r="G22" s="78">
        <f t="shared" si="5"/>
        <v>0</v>
      </c>
      <c r="H22" s="349" t="e">
        <f t="shared" ref="H22:H31" si="6">F22/E22*100</f>
        <v>#DIV/0!</v>
      </c>
    </row>
    <row r="23" spans="1:8" ht="30" customHeight="1">
      <c r="A23" s="212" t="s">
        <v>403</v>
      </c>
      <c r="B23" s="189" t="s">
        <v>404</v>
      </c>
      <c r="C23" s="77"/>
      <c r="D23" s="77"/>
      <c r="E23" s="77"/>
      <c r="F23" s="77"/>
      <c r="G23" s="78">
        <f t="shared" si="5"/>
        <v>0</v>
      </c>
      <c r="H23" s="349" t="e">
        <f t="shared" si="6"/>
        <v>#DIV/0!</v>
      </c>
    </row>
    <row r="24" spans="1:8" ht="27" customHeight="1">
      <c r="A24" s="212" t="s">
        <v>405</v>
      </c>
      <c r="B24" s="189" t="s">
        <v>406</v>
      </c>
      <c r="C24" s="77"/>
      <c r="D24" s="77"/>
      <c r="E24" s="77"/>
      <c r="F24" s="77"/>
      <c r="G24" s="78">
        <f t="shared" si="5"/>
        <v>0</v>
      </c>
      <c r="H24" s="349" t="e">
        <f t="shared" si="6"/>
        <v>#DIV/0!</v>
      </c>
    </row>
    <row r="25" spans="1:8" ht="21.75" customHeight="1">
      <c r="A25" s="212" t="s">
        <v>126</v>
      </c>
      <c r="B25" s="228"/>
      <c r="C25" s="77"/>
      <c r="D25" s="77"/>
      <c r="E25" s="77"/>
      <c r="F25" s="77"/>
      <c r="G25" s="78">
        <f t="shared" si="5"/>
        <v>0</v>
      </c>
      <c r="H25" s="349" t="e">
        <f t="shared" si="6"/>
        <v>#DIV/0!</v>
      </c>
    </row>
    <row r="26" spans="1:8" ht="21.75" customHeight="1">
      <c r="A26" s="227" t="s">
        <v>453</v>
      </c>
      <c r="B26" s="228" t="s">
        <v>408</v>
      </c>
      <c r="C26" s="77"/>
      <c r="D26" s="77"/>
      <c r="E26" s="77"/>
      <c r="F26" s="77"/>
      <c r="G26" s="78">
        <f t="shared" si="5"/>
        <v>0</v>
      </c>
      <c r="H26" s="349" t="e">
        <f t="shared" si="6"/>
        <v>#DIV/0!</v>
      </c>
    </row>
    <row r="27" spans="1:8" ht="22.5" customHeight="1">
      <c r="A27" s="227" t="s">
        <v>454</v>
      </c>
      <c r="B27" s="228" t="s">
        <v>401</v>
      </c>
      <c r="C27" s="77"/>
      <c r="D27" s="77"/>
      <c r="E27" s="77"/>
      <c r="F27" s="77"/>
      <c r="G27" s="78">
        <f t="shared" si="5"/>
        <v>0</v>
      </c>
      <c r="H27" s="349" t="e">
        <f t="shared" si="6"/>
        <v>#DIV/0!</v>
      </c>
    </row>
    <row r="28" spans="1:8" ht="27" customHeight="1">
      <c r="A28" s="213" t="s">
        <v>407</v>
      </c>
      <c r="B28" s="214" t="s">
        <v>410</v>
      </c>
      <c r="C28" s="77"/>
      <c r="D28" s="77"/>
      <c r="E28" s="77"/>
      <c r="F28" s="77"/>
      <c r="G28" s="78">
        <f t="shared" si="5"/>
        <v>0</v>
      </c>
      <c r="H28" s="349" t="e">
        <f t="shared" si="6"/>
        <v>#DIV/0!</v>
      </c>
    </row>
    <row r="29" spans="1:8" ht="11.25" customHeight="1">
      <c r="A29" s="164" t="s">
        <v>263</v>
      </c>
      <c r="B29" s="215"/>
      <c r="C29" s="96"/>
      <c r="D29" s="96"/>
      <c r="E29" s="96"/>
      <c r="F29" s="96"/>
      <c r="G29" s="97">
        <f t="shared" si="5"/>
        <v>0</v>
      </c>
      <c r="H29" s="349" t="e">
        <f t="shared" si="6"/>
        <v>#DIV/0!</v>
      </c>
    </row>
    <row r="30" spans="1:8" ht="22.5" customHeight="1">
      <c r="A30" s="164" t="s">
        <v>274</v>
      </c>
      <c r="B30" s="216" t="s">
        <v>371</v>
      </c>
      <c r="C30" s="96"/>
      <c r="D30" s="96"/>
      <c r="E30" s="96"/>
      <c r="F30" s="96"/>
      <c r="G30" s="97">
        <f t="shared" si="5"/>
        <v>0</v>
      </c>
      <c r="H30" s="349" t="e">
        <f t="shared" si="6"/>
        <v>#DIV/0!</v>
      </c>
    </row>
    <row r="31" spans="1:8" ht="21.75" customHeight="1">
      <c r="A31" s="164" t="s">
        <v>262</v>
      </c>
      <c r="B31" s="216" t="s">
        <v>372</v>
      </c>
      <c r="C31" s="77"/>
      <c r="D31" s="77"/>
      <c r="E31" s="77"/>
      <c r="F31" s="77"/>
      <c r="G31" s="78">
        <f t="shared" si="5"/>
        <v>0</v>
      </c>
      <c r="H31" s="349" t="e">
        <f t="shared" si="6"/>
        <v>#DIV/0!</v>
      </c>
    </row>
    <row r="32" spans="1:8" ht="45.75" customHeight="1">
      <c r="A32" s="192" t="s">
        <v>400</v>
      </c>
      <c r="B32" s="193" t="s">
        <v>412</v>
      </c>
      <c r="C32" s="78">
        <f>SUM(C33:C37)</f>
        <v>0</v>
      </c>
      <c r="D32" s="78">
        <f t="shared" ref="D32:F32" si="7">SUM(D33:D37)</f>
        <v>-19</v>
      </c>
      <c r="E32" s="78">
        <f t="shared" si="7"/>
        <v>0</v>
      </c>
      <c r="F32" s="78">
        <f t="shared" si="7"/>
        <v>-19</v>
      </c>
      <c r="G32" s="78">
        <f t="shared" si="5"/>
        <v>-19</v>
      </c>
      <c r="H32" s="349" t="e">
        <f>F32/E32*100</f>
        <v>#DIV/0!</v>
      </c>
    </row>
    <row r="33" spans="1:8" ht="54.75" customHeight="1">
      <c r="A33" s="212" t="s">
        <v>409</v>
      </c>
      <c r="B33" s="189" t="s">
        <v>413</v>
      </c>
      <c r="C33" s="77" t="s">
        <v>253</v>
      </c>
      <c r="D33" s="77" t="s">
        <v>253</v>
      </c>
      <c r="E33" s="77" t="s">
        <v>253</v>
      </c>
      <c r="F33" s="77" t="s">
        <v>253</v>
      </c>
      <c r="G33" s="78" t="e">
        <f t="shared" si="5"/>
        <v>#VALUE!</v>
      </c>
      <c r="H33" s="349" t="e">
        <f t="shared" ref="H33:H41" si="8">F33/E33*100</f>
        <v>#VALUE!</v>
      </c>
    </row>
    <row r="34" spans="1:8" ht="43.5" customHeight="1">
      <c r="A34" s="344" t="s">
        <v>411</v>
      </c>
      <c r="B34" s="189" t="s">
        <v>414</v>
      </c>
      <c r="C34" s="77" t="s">
        <v>253</v>
      </c>
      <c r="D34" s="77" t="s">
        <v>253</v>
      </c>
      <c r="E34" s="77" t="s">
        <v>253</v>
      </c>
      <c r="F34" s="77" t="s">
        <v>253</v>
      </c>
      <c r="G34" s="78" t="e">
        <f t="shared" si="5"/>
        <v>#VALUE!</v>
      </c>
      <c r="H34" s="349" t="e">
        <f t="shared" si="8"/>
        <v>#VALUE!</v>
      </c>
    </row>
    <row r="35" spans="1:8" ht="37.5" customHeight="1">
      <c r="A35" s="344" t="s">
        <v>417</v>
      </c>
      <c r="B35" s="189" t="s">
        <v>415</v>
      </c>
      <c r="C35" s="77" t="s">
        <v>253</v>
      </c>
      <c r="D35" s="77" t="s">
        <v>253</v>
      </c>
      <c r="E35" s="77" t="s">
        <v>253</v>
      </c>
      <c r="F35" s="77" t="s">
        <v>253</v>
      </c>
      <c r="G35" s="78" t="e">
        <f t="shared" si="5"/>
        <v>#VALUE!</v>
      </c>
      <c r="H35" s="349" t="e">
        <f t="shared" si="8"/>
        <v>#VALUE!</v>
      </c>
    </row>
    <row r="36" spans="1:8" ht="30" customHeight="1">
      <c r="A36" s="344" t="s">
        <v>48</v>
      </c>
      <c r="B36" s="189" t="s">
        <v>418</v>
      </c>
      <c r="C36" s="77" t="s">
        <v>253</v>
      </c>
      <c r="D36" s="77" t="s">
        <v>253</v>
      </c>
      <c r="E36" s="77" t="s">
        <v>253</v>
      </c>
      <c r="F36" s="77" t="s">
        <v>253</v>
      </c>
      <c r="G36" s="78" t="e">
        <f t="shared" si="5"/>
        <v>#VALUE!</v>
      </c>
      <c r="H36" s="349" t="e">
        <f t="shared" si="8"/>
        <v>#VALUE!</v>
      </c>
    </row>
    <row r="37" spans="1:8" ht="27" customHeight="1">
      <c r="A37" s="344" t="s">
        <v>364</v>
      </c>
      <c r="B37" s="190" t="s">
        <v>456</v>
      </c>
      <c r="C37" s="77"/>
      <c r="D37" s="77">
        <v>-19</v>
      </c>
      <c r="E37" s="77" t="s">
        <v>253</v>
      </c>
      <c r="F37" s="77">
        <v>-19</v>
      </c>
      <c r="G37" s="78" t="e">
        <f t="shared" si="5"/>
        <v>#VALUE!</v>
      </c>
      <c r="H37" s="349" t="e">
        <f t="shared" si="8"/>
        <v>#VALUE!</v>
      </c>
    </row>
    <row r="38" spans="1:8" ht="11.25" customHeight="1">
      <c r="A38" s="217" t="s">
        <v>264</v>
      </c>
      <c r="B38" s="218"/>
      <c r="C38" s="77"/>
      <c r="D38" s="77"/>
      <c r="E38" s="77"/>
      <c r="F38" s="77"/>
      <c r="G38" s="78">
        <f t="shared" si="5"/>
        <v>0</v>
      </c>
      <c r="H38" s="349" t="e">
        <f t="shared" si="8"/>
        <v>#DIV/0!</v>
      </c>
    </row>
    <row r="39" spans="1:8" ht="21.75" customHeight="1">
      <c r="A39" s="164" t="s">
        <v>274</v>
      </c>
      <c r="B39" s="219" t="s">
        <v>457</v>
      </c>
      <c r="C39" s="96" t="s">
        <v>253</v>
      </c>
      <c r="D39" s="96" t="s">
        <v>253</v>
      </c>
      <c r="E39" s="96" t="s">
        <v>253</v>
      </c>
      <c r="F39" s="96" t="s">
        <v>253</v>
      </c>
      <c r="G39" s="78" t="e">
        <f t="shared" si="5"/>
        <v>#VALUE!</v>
      </c>
      <c r="H39" s="349" t="e">
        <f t="shared" si="8"/>
        <v>#VALUE!</v>
      </c>
    </row>
    <row r="40" spans="1:8" ht="21" customHeight="1">
      <c r="A40" s="164" t="s">
        <v>416</v>
      </c>
      <c r="B40" s="219" t="s">
        <v>458</v>
      </c>
      <c r="C40" s="96"/>
      <c r="D40" s="96">
        <v>-19</v>
      </c>
      <c r="E40" s="96" t="s">
        <v>253</v>
      </c>
      <c r="F40" s="96">
        <v>-19</v>
      </c>
      <c r="G40" s="78" t="e">
        <f t="shared" si="5"/>
        <v>#VALUE!</v>
      </c>
      <c r="H40" s="349" t="e">
        <f t="shared" si="8"/>
        <v>#VALUE!</v>
      </c>
    </row>
    <row r="41" spans="1:8" ht="42.75" customHeight="1">
      <c r="A41" s="195" t="s">
        <v>123</v>
      </c>
      <c r="B41" s="194" t="s">
        <v>455</v>
      </c>
      <c r="C41" s="78">
        <f>SUM(C22:C24,C29:C31,C33:C37)</f>
        <v>0</v>
      </c>
      <c r="D41" s="78">
        <f>SUM(D22:D24,D29:D31,D33:D37)</f>
        <v>-19</v>
      </c>
      <c r="E41" s="78">
        <f>SUM(E22:E24,E29:E31,E33:E37)</f>
        <v>0</v>
      </c>
      <c r="F41" s="78">
        <f>SUM(F22:F24,F29:F31,F33:F37)</f>
        <v>-19</v>
      </c>
      <c r="G41" s="78">
        <f t="shared" si="5"/>
        <v>-19</v>
      </c>
      <c r="H41" s="349" t="e">
        <f t="shared" si="8"/>
        <v>#DIV/0!</v>
      </c>
    </row>
    <row r="42" spans="1:8" ht="20.100000000000001" hidden="1" customHeight="1" outlineLevel="1">
      <c r="A42" s="340"/>
      <c r="B42" s="8"/>
      <c r="C42" s="62"/>
      <c r="D42" s="62"/>
      <c r="E42" s="62"/>
      <c r="F42" s="418" t="s">
        <v>172</v>
      </c>
      <c r="G42" s="419"/>
      <c r="H42" s="420"/>
    </row>
    <row r="43" spans="1:8" ht="20.100000000000001" hidden="1" customHeight="1" outlineLevel="1">
      <c r="A43" s="340"/>
      <c r="B43" s="8"/>
      <c r="C43" s="62"/>
      <c r="D43" s="62"/>
      <c r="E43" s="62"/>
      <c r="F43" s="418" t="s">
        <v>205</v>
      </c>
      <c r="G43" s="419"/>
      <c r="H43" s="420"/>
    </row>
    <row r="44" spans="1:8" ht="30" customHeight="1" collapsed="1">
      <c r="A44" s="422" t="s">
        <v>124</v>
      </c>
      <c r="B44" s="422"/>
      <c r="C44" s="422"/>
      <c r="D44" s="422"/>
      <c r="E44" s="422"/>
      <c r="F44" s="422"/>
      <c r="G44" s="422"/>
      <c r="H44" s="422"/>
    </row>
    <row r="45" spans="1:8" ht="39" customHeight="1">
      <c r="A45" s="220" t="s">
        <v>419</v>
      </c>
      <c r="B45" s="221" t="s">
        <v>420</v>
      </c>
      <c r="C45" s="78">
        <f>SUM(C46:C47,C51,C55:C56)</f>
        <v>0</v>
      </c>
      <c r="D45" s="78">
        <f t="shared" ref="D45:F45" si="9">SUM(D46:D47,D51,D55:D56)</f>
        <v>0</v>
      </c>
      <c r="E45" s="78">
        <f t="shared" si="9"/>
        <v>0</v>
      </c>
      <c r="F45" s="78">
        <f t="shared" si="9"/>
        <v>0</v>
      </c>
      <c r="G45" s="78">
        <f t="shared" ref="G45:G68" si="10">F45-E45</f>
        <v>0</v>
      </c>
      <c r="H45" s="349" t="e">
        <f>F45/E45*100</f>
        <v>#DIV/0!</v>
      </c>
    </row>
    <row r="46" spans="1:8" ht="24" customHeight="1">
      <c r="A46" s="222" t="s">
        <v>486</v>
      </c>
      <c r="B46" s="223" t="s">
        <v>421</v>
      </c>
      <c r="C46" s="77"/>
      <c r="D46" s="77"/>
      <c r="E46" s="77"/>
      <c r="F46" s="77"/>
      <c r="G46" s="78">
        <f t="shared" si="10"/>
        <v>0</v>
      </c>
      <c r="H46" s="349" t="e">
        <f t="shared" ref="H46:H56" si="11">F46/E46*100</f>
        <v>#DIV/0!</v>
      </c>
    </row>
    <row r="47" spans="1:8" ht="37.5" customHeight="1">
      <c r="A47" s="344" t="s">
        <v>448</v>
      </c>
      <c r="B47" s="223" t="s">
        <v>422</v>
      </c>
      <c r="C47" s="77"/>
      <c r="D47" s="77"/>
      <c r="E47" s="77"/>
      <c r="F47" s="77"/>
      <c r="G47" s="78">
        <f t="shared" si="10"/>
        <v>0</v>
      </c>
      <c r="H47" s="349" t="e">
        <f t="shared" si="11"/>
        <v>#DIV/0!</v>
      </c>
    </row>
    <row r="48" spans="1:8" ht="20.100000000000001" customHeight="1">
      <c r="A48" s="164" t="s">
        <v>80</v>
      </c>
      <c r="B48" s="224" t="s">
        <v>423</v>
      </c>
      <c r="C48" s="96"/>
      <c r="D48" s="96"/>
      <c r="E48" s="96"/>
      <c r="F48" s="96"/>
      <c r="G48" s="97">
        <f t="shared" si="10"/>
        <v>0</v>
      </c>
      <c r="H48" s="349" t="e">
        <f t="shared" si="11"/>
        <v>#DIV/0!</v>
      </c>
    </row>
    <row r="49" spans="1:8" ht="17.25" customHeight="1">
      <c r="A49" s="164" t="s">
        <v>81</v>
      </c>
      <c r="B49" s="224" t="s">
        <v>424</v>
      </c>
      <c r="C49" s="96"/>
      <c r="D49" s="96"/>
      <c r="E49" s="96"/>
      <c r="F49" s="96"/>
      <c r="G49" s="97">
        <f t="shared" si="10"/>
        <v>0</v>
      </c>
      <c r="H49" s="349" t="e">
        <f t="shared" si="11"/>
        <v>#DIV/0!</v>
      </c>
    </row>
    <row r="50" spans="1:8" ht="18" customHeight="1">
      <c r="A50" s="164" t="s">
        <v>93</v>
      </c>
      <c r="B50" s="224" t="s">
        <v>425</v>
      </c>
      <c r="C50" s="96"/>
      <c r="D50" s="96"/>
      <c r="E50" s="96"/>
      <c r="F50" s="96"/>
      <c r="G50" s="97">
        <f t="shared" si="10"/>
        <v>0</v>
      </c>
      <c r="H50" s="349" t="e">
        <f t="shared" si="11"/>
        <v>#DIV/0!</v>
      </c>
    </row>
    <row r="51" spans="1:8" ht="37.5" customHeight="1">
      <c r="A51" s="344" t="s">
        <v>449</v>
      </c>
      <c r="B51" s="223" t="s">
        <v>426</v>
      </c>
      <c r="C51" s="77"/>
      <c r="D51" s="77"/>
      <c r="E51" s="77"/>
      <c r="F51" s="77"/>
      <c r="G51" s="78">
        <f t="shared" si="10"/>
        <v>0</v>
      </c>
      <c r="H51" s="349" t="e">
        <f t="shared" si="11"/>
        <v>#DIV/0!</v>
      </c>
    </row>
    <row r="52" spans="1:8" ht="20.100000000000001" customHeight="1">
      <c r="A52" s="164" t="s">
        <v>80</v>
      </c>
      <c r="B52" s="224" t="s">
        <v>427</v>
      </c>
      <c r="C52" s="96"/>
      <c r="D52" s="96"/>
      <c r="E52" s="96"/>
      <c r="F52" s="96"/>
      <c r="G52" s="97">
        <f t="shared" si="10"/>
        <v>0</v>
      </c>
      <c r="H52" s="349" t="e">
        <f t="shared" si="11"/>
        <v>#DIV/0!</v>
      </c>
    </row>
    <row r="53" spans="1:8" ht="20.100000000000001" customHeight="1">
      <c r="A53" s="164" t="s">
        <v>81</v>
      </c>
      <c r="B53" s="224" t="s">
        <v>428</v>
      </c>
      <c r="C53" s="96"/>
      <c r="D53" s="96"/>
      <c r="E53" s="96"/>
      <c r="F53" s="96"/>
      <c r="G53" s="97">
        <f t="shared" si="10"/>
        <v>0</v>
      </c>
      <c r="H53" s="349" t="e">
        <f t="shared" si="11"/>
        <v>#DIV/0!</v>
      </c>
    </row>
    <row r="54" spans="1:8" ht="20.100000000000001" customHeight="1">
      <c r="A54" s="164" t="s">
        <v>93</v>
      </c>
      <c r="B54" s="224" t="s">
        <v>429</v>
      </c>
      <c r="C54" s="96"/>
      <c r="D54" s="96"/>
      <c r="E54" s="96"/>
      <c r="F54" s="96"/>
      <c r="G54" s="97">
        <f t="shared" si="10"/>
        <v>0</v>
      </c>
      <c r="H54" s="349" t="e">
        <f t="shared" si="11"/>
        <v>#DIV/0!</v>
      </c>
    </row>
    <row r="55" spans="1:8" ht="24.75" customHeight="1">
      <c r="A55" s="344" t="s">
        <v>430</v>
      </c>
      <c r="B55" s="223" t="s">
        <v>431</v>
      </c>
      <c r="C55" s="77"/>
      <c r="D55" s="77"/>
      <c r="E55" s="77"/>
      <c r="F55" s="77"/>
      <c r="G55" s="78">
        <f t="shared" si="10"/>
        <v>0</v>
      </c>
      <c r="H55" s="349" t="e">
        <f t="shared" si="11"/>
        <v>#DIV/0!</v>
      </c>
    </row>
    <row r="56" spans="1:8" ht="24" customHeight="1">
      <c r="A56" s="344" t="s">
        <v>432</v>
      </c>
      <c r="B56" s="223" t="s">
        <v>433</v>
      </c>
      <c r="C56" s="77"/>
      <c r="D56" s="77"/>
      <c r="E56" s="77"/>
      <c r="F56" s="77"/>
      <c r="G56" s="78">
        <f t="shared" si="10"/>
        <v>0</v>
      </c>
      <c r="H56" s="349" t="e">
        <f t="shared" si="11"/>
        <v>#DIV/0!</v>
      </c>
    </row>
    <row r="57" spans="1:8" ht="41.25" customHeight="1">
      <c r="A57" s="192" t="s">
        <v>434</v>
      </c>
      <c r="B57" s="193" t="s">
        <v>435</v>
      </c>
      <c r="C57" s="78">
        <f>SUM(C58:C59,C63,C67)</f>
        <v>0</v>
      </c>
      <c r="D57" s="78">
        <f t="shared" ref="D57:F57" si="12">SUM(D58:D59,D63,D67)</f>
        <v>0</v>
      </c>
      <c r="E57" s="78">
        <f t="shared" si="12"/>
        <v>0</v>
      </c>
      <c r="F57" s="78">
        <f t="shared" si="12"/>
        <v>0</v>
      </c>
      <c r="G57" s="78">
        <f t="shared" si="10"/>
        <v>0</v>
      </c>
      <c r="H57" s="349" t="e">
        <f>F57/E57*100</f>
        <v>#DIV/0!</v>
      </c>
    </row>
    <row r="58" spans="1:8" ht="44.25" customHeight="1">
      <c r="A58" s="344" t="s">
        <v>436</v>
      </c>
      <c r="B58" s="190" t="s">
        <v>437</v>
      </c>
      <c r="C58" s="77" t="s">
        <v>253</v>
      </c>
      <c r="D58" s="77" t="s">
        <v>253</v>
      </c>
      <c r="E58" s="77" t="s">
        <v>253</v>
      </c>
      <c r="F58" s="77" t="s">
        <v>253</v>
      </c>
      <c r="G58" s="78" t="e">
        <f t="shared" si="10"/>
        <v>#VALUE!</v>
      </c>
      <c r="H58" s="349" t="e">
        <f t="shared" ref="H58:H73" si="13">F58/E58*100</f>
        <v>#VALUE!</v>
      </c>
    </row>
    <row r="59" spans="1:8" ht="37.5" customHeight="1">
      <c r="A59" s="344" t="s">
        <v>450</v>
      </c>
      <c r="B59" s="190" t="s">
        <v>438</v>
      </c>
      <c r="C59" s="77" t="s">
        <v>253</v>
      </c>
      <c r="D59" s="77" t="s">
        <v>253</v>
      </c>
      <c r="E59" s="77" t="s">
        <v>253</v>
      </c>
      <c r="F59" s="77" t="s">
        <v>253</v>
      </c>
      <c r="G59" s="78" t="e">
        <f t="shared" si="10"/>
        <v>#VALUE!</v>
      </c>
      <c r="H59" s="349" t="e">
        <f t="shared" si="13"/>
        <v>#VALUE!</v>
      </c>
    </row>
    <row r="60" spans="1:8" ht="20.100000000000001" customHeight="1">
      <c r="A60" s="164" t="s">
        <v>80</v>
      </c>
      <c r="B60" s="225" t="s">
        <v>439</v>
      </c>
      <c r="C60" s="96" t="s">
        <v>253</v>
      </c>
      <c r="D60" s="96" t="s">
        <v>253</v>
      </c>
      <c r="E60" s="96" t="s">
        <v>253</v>
      </c>
      <c r="F60" s="96" t="s">
        <v>253</v>
      </c>
      <c r="G60" s="78" t="e">
        <f t="shared" si="10"/>
        <v>#VALUE!</v>
      </c>
      <c r="H60" s="349" t="e">
        <f t="shared" si="13"/>
        <v>#VALUE!</v>
      </c>
    </row>
    <row r="61" spans="1:8" ht="20.100000000000001" customHeight="1">
      <c r="A61" s="164" t="s">
        <v>81</v>
      </c>
      <c r="B61" s="225" t="s">
        <v>440</v>
      </c>
      <c r="C61" s="96" t="s">
        <v>253</v>
      </c>
      <c r="D61" s="96" t="s">
        <v>253</v>
      </c>
      <c r="E61" s="96" t="s">
        <v>253</v>
      </c>
      <c r="F61" s="96" t="s">
        <v>253</v>
      </c>
      <c r="G61" s="78" t="e">
        <f t="shared" si="10"/>
        <v>#VALUE!</v>
      </c>
      <c r="H61" s="349" t="e">
        <f t="shared" si="13"/>
        <v>#VALUE!</v>
      </c>
    </row>
    <row r="62" spans="1:8" ht="20.100000000000001" customHeight="1">
      <c r="A62" s="164" t="s">
        <v>93</v>
      </c>
      <c r="B62" s="225" t="s">
        <v>441</v>
      </c>
      <c r="C62" s="96" t="s">
        <v>253</v>
      </c>
      <c r="D62" s="96" t="s">
        <v>253</v>
      </c>
      <c r="E62" s="96" t="s">
        <v>253</v>
      </c>
      <c r="F62" s="96" t="s">
        <v>253</v>
      </c>
      <c r="G62" s="78" t="e">
        <f t="shared" si="10"/>
        <v>#VALUE!</v>
      </c>
      <c r="H62" s="349" t="e">
        <f t="shared" si="13"/>
        <v>#VALUE!</v>
      </c>
    </row>
    <row r="63" spans="1:8" ht="40.5" customHeight="1">
      <c r="A63" s="344" t="s">
        <v>451</v>
      </c>
      <c r="B63" s="190" t="s">
        <v>442</v>
      </c>
      <c r="C63" s="77" t="s">
        <v>253</v>
      </c>
      <c r="D63" s="77" t="s">
        <v>253</v>
      </c>
      <c r="E63" s="77" t="s">
        <v>253</v>
      </c>
      <c r="F63" s="77" t="s">
        <v>253</v>
      </c>
      <c r="G63" s="78" t="e">
        <f t="shared" si="10"/>
        <v>#VALUE!</v>
      </c>
      <c r="H63" s="349" t="e">
        <f t="shared" si="13"/>
        <v>#VALUE!</v>
      </c>
    </row>
    <row r="64" spans="1:8" ht="20.100000000000001" customHeight="1">
      <c r="A64" s="164" t="s">
        <v>80</v>
      </c>
      <c r="B64" s="225" t="s">
        <v>443</v>
      </c>
      <c r="C64" s="96" t="s">
        <v>253</v>
      </c>
      <c r="D64" s="96" t="s">
        <v>253</v>
      </c>
      <c r="E64" s="96" t="s">
        <v>253</v>
      </c>
      <c r="F64" s="96" t="s">
        <v>253</v>
      </c>
      <c r="G64" s="78" t="e">
        <f t="shared" si="10"/>
        <v>#VALUE!</v>
      </c>
      <c r="H64" s="349" t="e">
        <f t="shared" si="13"/>
        <v>#VALUE!</v>
      </c>
    </row>
    <row r="65" spans="1:8" ht="20.100000000000001" customHeight="1">
      <c r="A65" s="164" t="s">
        <v>81</v>
      </c>
      <c r="B65" s="225" t="s">
        <v>444</v>
      </c>
      <c r="C65" s="96" t="s">
        <v>253</v>
      </c>
      <c r="D65" s="96" t="s">
        <v>253</v>
      </c>
      <c r="E65" s="96" t="s">
        <v>253</v>
      </c>
      <c r="F65" s="96" t="s">
        <v>253</v>
      </c>
      <c r="G65" s="78" t="e">
        <f t="shared" si="10"/>
        <v>#VALUE!</v>
      </c>
      <c r="H65" s="349" t="e">
        <f t="shared" si="13"/>
        <v>#VALUE!</v>
      </c>
    </row>
    <row r="66" spans="1:8" ht="20.100000000000001" customHeight="1">
      <c r="A66" s="164" t="s">
        <v>93</v>
      </c>
      <c r="B66" s="225" t="s">
        <v>445</v>
      </c>
      <c r="C66" s="96" t="s">
        <v>253</v>
      </c>
      <c r="D66" s="96" t="s">
        <v>253</v>
      </c>
      <c r="E66" s="96" t="s">
        <v>253</v>
      </c>
      <c r="F66" s="96" t="s">
        <v>253</v>
      </c>
      <c r="G66" s="78" t="e">
        <f t="shared" si="10"/>
        <v>#VALUE!</v>
      </c>
      <c r="H66" s="349" t="e">
        <f t="shared" si="13"/>
        <v>#VALUE!</v>
      </c>
    </row>
    <row r="67" spans="1:8" ht="24" customHeight="1">
      <c r="A67" s="344" t="s">
        <v>364</v>
      </c>
      <c r="B67" s="190" t="s">
        <v>446</v>
      </c>
      <c r="C67" s="77" t="s">
        <v>253</v>
      </c>
      <c r="D67" s="77" t="s">
        <v>253</v>
      </c>
      <c r="E67" s="77" t="s">
        <v>253</v>
      </c>
      <c r="F67" s="77" t="s">
        <v>253</v>
      </c>
      <c r="G67" s="78" t="e">
        <f t="shared" si="10"/>
        <v>#VALUE!</v>
      </c>
      <c r="H67" s="349" t="e">
        <f t="shared" si="13"/>
        <v>#VALUE!</v>
      </c>
    </row>
    <row r="68" spans="1:8" ht="31.5" customHeight="1">
      <c r="A68" s="195" t="s">
        <v>125</v>
      </c>
      <c r="B68" s="194" t="s">
        <v>447</v>
      </c>
      <c r="C68" s="78">
        <f>SUM(C46,C48:C50,C52:C56,C58:C58,C60:C62,C64:C67)</f>
        <v>0</v>
      </c>
      <c r="D68" s="78">
        <f>SUM(D46,D48:D50,D52:D56,D58:D58,D60:D62,D64:D67)</f>
        <v>0</v>
      </c>
      <c r="E68" s="78">
        <f>SUM(E46,E48:E50,E52:E56,E58:E58,E60:E62,E64:E67)</f>
        <v>0</v>
      </c>
      <c r="F68" s="78">
        <f>SUM(F46,F48:F50,F52:F56,F58:F58,F60:F62,F64:F67)</f>
        <v>0</v>
      </c>
      <c r="G68" s="78">
        <f t="shared" si="10"/>
        <v>0</v>
      </c>
      <c r="H68" s="349" t="e">
        <f t="shared" si="13"/>
        <v>#DIV/0!</v>
      </c>
    </row>
    <row r="69" spans="1:8" s="12" customFormat="1" ht="27.75" customHeight="1">
      <c r="A69" s="338" t="s">
        <v>229</v>
      </c>
      <c r="B69" s="346"/>
      <c r="C69" s="77"/>
      <c r="D69" s="77"/>
      <c r="E69" s="77"/>
      <c r="F69" s="77"/>
      <c r="G69" s="78">
        <f>F69-E69</f>
        <v>0</v>
      </c>
      <c r="H69" s="349" t="e">
        <f t="shared" si="13"/>
        <v>#DIV/0!</v>
      </c>
    </row>
    <row r="70" spans="1:8" s="12" customFormat="1" ht="29.25" customHeight="1">
      <c r="A70" s="200" t="s">
        <v>29</v>
      </c>
      <c r="B70" s="226">
        <v>3600</v>
      </c>
      <c r="C70" s="307">
        <v>196.5</v>
      </c>
      <c r="D70" s="307">
        <v>182</v>
      </c>
      <c r="E70" s="207">
        <v>70</v>
      </c>
      <c r="F70" s="307">
        <v>379</v>
      </c>
      <c r="G70" s="207">
        <f>F70-E70</f>
        <v>309</v>
      </c>
      <c r="H70" s="349">
        <f t="shared" si="13"/>
        <v>541.42857142857144</v>
      </c>
    </row>
    <row r="71" spans="1:8" s="12" customFormat="1" ht="25.5" customHeight="1">
      <c r="A71" s="60" t="s">
        <v>206</v>
      </c>
      <c r="B71" s="346">
        <v>3610</v>
      </c>
      <c r="C71" s="77"/>
      <c r="D71" s="77"/>
      <c r="E71" s="77"/>
      <c r="F71" s="77"/>
      <c r="G71" s="78">
        <f>F71-E71</f>
        <v>0</v>
      </c>
      <c r="H71" s="349" t="e">
        <f t="shared" si="13"/>
        <v>#DIV/0!</v>
      </c>
    </row>
    <row r="72" spans="1:8" s="12" customFormat="1" ht="28.5" customHeight="1">
      <c r="A72" s="200" t="s">
        <v>49</v>
      </c>
      <c r="B72" s="226">
        <v>3620</v>
      </c>
      <c r="C72" s="327">
        <f>C70+C73+C71</f>
        <v>227.5</v>
      </c>
      <c r="D72" s="327">
        <f>D70+D73+D71</f>
        <v>215</v>
      </c>
      <c r="E72" s="327">
        <f>E70+E73+E71</f>
        <v>78</v>
      </c>
      <c r="F72" s="327">
        <f>F70+F73+F71</f>
        <v>215</v>
      </c>
      <c r="G72" s="207">
        <f>F72-E72</f>
        <v>137</v>
      </c>
      <c r="H72" s="349">
        <f t="shared" si="13"/>
        <v>275.64102564102564</v>
      </c>
    </row>
    <row r="73" spans="1:8" s="12" customFormat="1" ht="33" customHeight="1">
      <c r="A73" s="200" t="s">
        <v>30</v>
      </c>
      <c r="B73" s="226">
        <v>3630</v>
      </c>
      <c r="C73" s="354">
        <f>C19+C41+C68</f>
        <v>31</v>
      </c>
      <c r="D73" s="308">
        <f>D19+D41+D68</f>
        <v>33</v>
      </c>
      <c r="E73" s="354">
        <f>E19+E41+E68</f>
        <v>8</v>
      </c>
      <c r="F73" s="308">
        <f>F19+F41+F68</f>
        <v>-164</v>
      </c>
      <c r="G73" s="78">
        <f>G19+G41+G68</f>
        <v>-172</v>
      </c>
      <c r="H73" s="349">
        <f t="shared" si="13"/>
        <v>-2050</v>
      </c>
    </row>
    <row r="74" spans="1:8" s="12" customFormat="1">
      <c r="A74" s="343"/>
      <c r="B74" s="26"/>
      <c r="C74" s="26"/>
      <c r="D74" s="26"/>
      <c r="E74" s="26"/>
      <c r="F74" s="26"/>
      <c r="G74" s="26"/>
      <c r="H74" s="276"/>
    </row>
    <row r="75" spans="1:8" s="2" customFormat="1" ht="27.75" customHeight="1">
      <c r="A75" s="85" t="s">
        <v>507</v>
      </c>
      <c r="B75" s="377" t="s">
        <v>452</v>
      </c>
      <c r="C75" s="377"/>
      <c r="D75" s="335"/>
      <c r="E75" s="87"/>
      <c r="F75" s="384" t="s">
        <v>500</v>
      </c>
      <c r="G75" s="384"/>
      <c r="H75" s="384"/>
    </row>
    <row r="76" spans="1:8">
      <c r="A76" s="101" t="s">
        <v>183</v>
      </c>
      <c r="B76" s="409" t="s">
        <v>70</v>
      </c>
      <c r="C76" s="409"/>
      <c r="D76" s="293"/>
      <c r="E76" s="102"/>
      <c r="F76" s="413" t="s">
        <v>234</v>
      </c>
      <c r="G76" s="413"/>
      <c r="H76" s="413"/>
    </row>
  </sheetData>
  <mergeCells count="14">
    <mergeCell ref="A20:H20"/>
    <mergeCell ref="A6:H6"/>
    <mergeCell ref="A44:H44"/>
    <mergeCell ref="A1:H1"/>
    <mergeCell ref="A3:A4"/>
    <mergeCell ref="B3:B4"/>
    <mergeCell ref="E3:H3"/>
    <mergeCell ref="C3:D3"/>
    <mergeCell ref="F75:H75"/>
    <mergeCell ref="F42:H42"/>
    <mergeCell ref="F43:H43"/>
    <mergeCell ref="B75:C75"/>
    <mergeCell ref="B76:C76"/>
    <mergeCell ref="F76:H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99"/>
  </sheetPr>
  <dimension ref="A1:O183"/>
  <sheetViews>
    <sheetView topLeftCell="A9" zoomScaleNormal="100" zoomScaleSheetLayoutView="55" workbookViewId="0">
      <selection activeCell="E5" sqref="E5:H5"/>
    </sheetView>
  </sheetViews>
  <sheetFormatPr defaultRowHeight="18.75" outlineLevelRow="1"/>
  <cols>
    <col min="1" max="1" width="41.140625" style="2" customWidth="1"/>
    <col min="2" max="2" width="7" style="20" customWidth="1"/>
    <col min="3" max="4" width="15.140625" style="20" customWidth="1"/>
    <col min="5" max="5" width="13.85546875" style="20" customWidth="1"/>
    <col min="6" max="6" width="13.140625" style="20" customWidth="1"/>
    <col min="7" max="7" width="14.85546875" style="20" customWidth="1"/>
    <col min="8" max="8" width="14.42578125" style="20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3" t="s">
        <v>172</v>
      </c>
    </row>
    <row r="2" spans="1:15" hidden="1" outlineLevel="1">
      <c r="H2" s="23" t="s">
        <v>164</v>
      </c>
    </row>
    <row r="3" spans="1:15" ht="63.75" customHeight="1" collapsed="1">
      <c r="A3" s="386" t="s">
        <v>157</v>
      </c>
      <c r="B3" s="386"/>
      <c r="C3" s="386"/>
      <c r="D3" s="386"/>
      <c r="E3" s="386"/>
      <c r="F3" s="386"/>
      <c r="G3" s="386"/>
      <c r="H3" s="386"/>
    </row>
    <row r="4" spans="1:15">
      <c r="A4" s="424"/>
      <c r="B4" s="424"/>
      <c r="C4" s="424"/>
      <c r="D4" s="424"/>
      <c r="E4" s="424"/>
      <c r="F4" s="424"/>
      <c r="G4" s="424"/>
      <c r="H4" s="424"/>
    </row>
    <row r="5" spans="1:15" ht="58.5" customHeight="1">
      <c r="A5" s="426" t="s">
        <v>203</v>
      </c>
      <c r="B5" s="388" t="s">
        <v>15</v>
      </c>
      <c r="C5" s="429" t="s">
        <v>482</v>
      </c>
      <c r="D5" s="430"/>
      <c r="E5" s="660" t="s">
        <v>526</v>
      </c>
      <c r="F5" s="660"/>
      <c r="G5" s="660"/>
      <c r="H5" s="660"/>
    </row>
    <row r="6" spans="1:15" ht="75.75" customHeight="1">
      <c r="A6" s="427"/>
      <c r="B6" s="388"/>
      <c r="C6" s="263" t="s">
        <v>480</v>
      </c>
      <c r="D6" s="6" t="s">
        <v>481</v>
      </c>
      <c r="E6" s="46" t="s">
        <v>187</v>
      </c>
      <c r="F6" s="46" t="s">
        <v>176</v>
      </c>
      <c r="G6" s="46" t="s">
        <v>198</v>
      </c>
      <c r="H6" s="46" t="s">
        <v>199</v>
      </c>
    </row>
    <row r="7" spans="1:15" ht="15.75" customHeight="1">
      <c r="A7" s="144">
        <v>1</v>
      </c>
      <c r="B7" s="83">
        <v>2</v>
      </c>
      <c r="C7" s="144">
        <v>3</v>
      </c>
      <c r="D7" s="144">
        <v>4</v>
      </c>
      <c r="E7" s="144">
        <v>5</v>
      </c>
      <c r="F7" s="83">
        <v>6</v>
      </c>
      <c r="G7" s="144">
        <v>7</v>
      </c>
      <c r="H7" s="83">
        <v>8</v>
      </c>
    </row>
    <row r="8" spans="1:15" s="4" customFormat="1" ht="63" customHeight="1">
      <c r="A8" s="199" t="s">
        <v>72</v>
      </c>
      <c r="B8" s="204">
        <v>4000</v>
      </c>
      <c r="C8" s="79">
        <f>SUM(C9:C14)</f>
        <v>0</v>
      </c>
      <c r="D8" s="79">
        <f>SUM(D9:D14)</f>
        <v>19</v>
      </c>
      <c r="E8" s="79">
        <f>SUM(E9:E14)</f>
        <v>0</v>
      </c>
      <c r="F8" s="79">
        <f>SUM(F9:F14)</f>
        <v>19</v>
      </c>
      <c r="G8" s="78">
        <f t="shared" ref="G8:G14" si="0">F8-E8</f>
        <v>19</v>
      </c>
      <c r="H8" s="278" t="e">
        <f>F8/E8*100</f>
        <v>#DIV/0!</v>
      </c>
    </row>
    <row r="9" spans="1:15" ht="47.25" customHeight="1">
      <c r="A9" s="7" t="s">
        <v>459</v>
      </c>
      <c r="B9" s="104" t="s">
        <v>163</v>
      </c>
      <c r="C9" s="77"/>
      <c r="D9" s="77"/>
      <c r="E9" s="77"/>
      <c r="F9" s="77"/>
      <c r="G9" s="78">
        <f t="shared" si="0"/>
        <v>0</v>
      </c>
      <c r="H9" s="278" t="e">
        <f t="shared" ref="H9:H14" si="1">F9/E9*100</f>
        <v>#DIV/0!</v>
      </c>
    </row>
    <row r="10" spans="1:15" ht="57" customHeight="1">
      <c r="A10" s="7" t="s">
        <v>460</v>
      </c>
      <c r="B10" s="103">
        <v>4020</v>
      </c>
      <c r="C10" s="77"/>
      <c r="D10" s="77">
        <v>19</v>
      </c>
      <c r="E10" s="77"/>
      <c r="F10" s="77">
        <v>19</v>
      </c>
      <c r="G10" s="78">
        <f t="shared" si="0"/>
        <v>19</v>
      </c>
      <c r="H10" s="278" t="e">
        <f t="shared" si="1"/>
        <v>#DIV/0!</v>
      </c>
      <c r="O10" s="17"/>
    </row>
    <row r="11" spans="1:15" ht="69.75" customHeight="1">
      <c r="A11" s="7" t="s">
        <v>461</v>
      </c>
      <c r="B11" s="104">
        <v>4030</v>
      </c>
      <c r="C11" s="77"/>
      <c r="D11" s="77"/>
      <c r="E11" s="77"/>
      <c r="F11" s="77"/>
      <c r="G11" s="78">
        <f t="shared" si="0"/>
        <v>0</v>
      </c>
      <c r="H11" s="278" t="e">
        <f t="shared" si="1"/>
        <v>#DIV/0!</v>
      </c>
      <c r="N11" s="17"/>
    </row>
    <row r="12" spans="1:15" ht="61.5" customHeight="1">
      <c r="A12" s="7" t="s">
        <v>462</v>
      </c>
      <c r="B12" s="103">
        <v>4040</v>
      </c>
      <c r="C12" s="77"/>
      <c r="D12" s="77"/>
      <c r="E12" s="77"/>
      <c r="F12" s="77"/>
      <c r="G12" s="78">
        <f t="shared" si="0"/>
        <v>0</v>
      </c>
      <c r="H12" s="278" t="e">
        <f t="shared" si="1"/>
        <v>#DIV/0!</v>
      </c>
    </row>
    <row r="13" spans="1:15" ht="82.5" customHeight="1">
      <c r="A13" s="7" t="s">
        <v>463</v>
      </c>
      <c r="B13" s="104">
        <v>4050</v>
      </c>
      <c r="C13" s="286"/>
      <c r="D13" s="285"/>
      <c r="E13" s="285"/>
      <c r="F13" s="285"/>
      <c r="G13" s="78">
        <f t="shared" si="0"/>
        <v>0</v>
      </c>
      <c r="H13" s="278" t="e">
        <f t="shared" si="1"/>
        <v>#DIV/0!</v>
      </c>
    </row>
    <row r="14" spans="1:15" ht="53.25" customHeight="1">
      <c r="A14" s="7" t="s">
        <v>487</v>
      </c>
      <c r="B14" s="103">
        <v>4060</v>
      </c>
      <c r="C14" s="77"/>
      <c r="D14" s="77"/>
      <c r="E14" s="77"/>
      <c r="F14" s="77"/>
      <c r="G14" s="78">
        <f t="shared" si="0"/>
        <v>0</v>
      </c>
      <c r="H14" s="278" t="e">
        <f t="shared" si="1"/>
        <v>#DIV/0!</v>
      </c>
    </row>
    <row r="15" spans="1:15" ht="57.75" customHeight="1">
      <c r="A15" s="428" t="s">
        <v>373</v>
      </c>
      <c r="B15" s="428"/>
      <c r="C15" s="428"/>
      <c r="D15" s="428"/>
      <c r="E15" s="428"/>
      <c r="F15" s="428"/>
      <c r="G15" s="428"/>
      <c r="H15" s="428"/>
      <c r="I15" s="191"/>
      <c r="J15" s="191"/>
      <c r="K15" s="191"/>
    </row>
    <row r="16" spans="1:15" ht="43.5" customHeight="1">
      <c r="A16" s="85" t="s">
        <v>260</v>
      </c>
      <c r="B16" s="86"/>
      <c r="C16" s="143" t="s">
        <v>464</v>
      </c>
      <c r="D16" s="143"/>
      <c r="E16" s="87"/>
      <c r="F16" s="384" t="s">
        <v>500</v>
      </c>
      <c r="G16" s="384"/>
      <c r="H16" s="384"/>
    </row>
    <row r="17" spans="1:8" s="1" customFormat="1">
      <c r="A17" s="88" t="s">
        <v>69</v>
      </c>
      <c r="B17" s="89"/>
      <c r="C17" s="88" t="s">
        <v>70</v>
      </c>
      <c r="D17" s="88"/>
      <c r="E17" s="89"/>
      <c r="F17" s="425" t="s">
        <v>234</v>
      </c>
      <c r="G17" s="425"/>
      <c r="H17" s="425"/>
    </row>
    <row r="18" spans="1:8">
      <c r="A18" s="106"/>
      <c r="B18" s="88"/>
      <c r="C18" s="88"/>
      <c r="D18" s="88"/>
      <c r="E18" s="88"/>
      <c r="F18" s="88"/>
      <c r="G18" s="88"/>
      <c r="H18" s="88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43"/>
  </sheetPr>
  <dimension ref="A1:I14"/>
  <sheetViews>
    <sheetView zoomScaleNormal="100" zoomScaleSheetLayoutView="70" workbookViewId="0">
      <pane xSplit="1" ySplit="5" topLeftCell="B15" activePane="bottomRight" state="frozen"/>
      <selection pane="topRight" activeCell="B1" sqref="B1"/>
      <selection pane="bottomLeft" activeCell="A6" sqref="A6"/>
      <selection pane="bottomRight" activeCell="D10" sqref="D10:D11"/>
    </sheetView>
  </sheetViews>
  <sheetFormatPr defaultRowHeight="12.75"/>
  <cols>
    <col min="1" max="1" width="37.85546875" style="25" customWidth="1"/>
    <col min="2" max="2" width="6" style="25" customWidth="1"/>
    <col min="3" max="3" width="15.140625" style="25" customWidth="1"/>
    <col min="4" max="5" width="14.7109375" style="25" customWidth="1"/>
    <col min="6" max="6" width="13.85546875" style="25" customWidth="1"/>
    <col min="7" max="7" width="14" style="25" customWidth="1"/>
    <col min="8" max="8" width="14.85546875" style="25" customWidth="1"/>
    <col min="9" max="9" width="19.85546875" style="25" customWidth="1"/>
    <col min="10" max="10" width="9.5703125" style="25" customWidth="1"/>
    <col min="11" max="11" width="9.140625" style="25"/>
    <col min="12" max="12" width="27.140625" style="25" customWidth="1"/>
    <col min="13" max="16384" width="9.140625" style="25"/>
  </cols>
  <sheetData>
    <row r="1" spans="1:9" ht="30" customHeight="1">
      <c r="A1" s="432" t="s">
        <v>159</v>
      </c>
      <c r="B1" s="432"/>
      <c r="C1" s="432"/>
      <c r="D1" s="432"/>
      <c r="E1" s="432"/>
      <c r="F1" s="432"/>
      <c r="G1" s="432"/>
      <c r="H1" s="432"/>
      <c r="I1" s="432"/>
    </row>
    <row r="2" spans="1:9" ht="9.75" customHeight="1"/>
    <row r="3" spans="1:9" ht="63.75" customHeight="1">
      <c r="A3" s="433" t="s">
        <v>203</v>
      </c>
      <c r="B3" s="435" t="s">
        <v>1</v>
      </c>
      <c r="C3" s="433" t="s">
        <v>85</v>
      </c>
      <c r="D3" s="429" t="s">
        <v>482</v>
      </c>
      <c r="E3" s="430"/>
      <c r="F3" s="390" t="s">
        <v>525</v>
      </c>
      <c r="G3" s="390"/>
      <c r="H3" s="390"/>
      <c r="I3" s="433" t="s">
        <v>230</v>
      </c>
    </row>
    <row r="4" spans="1:9" ht="59.25" customHeight="1">
      <c r="A4" s="434"/>
      <c r="B4" s="436"/>
      <c r="C4" s="434"/>
      <c r="D4" s="263" t="s">
        <v>480</v>
      </c>
      <c r="E4" s="6" t="s">
        <v>481</v>
      </c>
      <c r="F4" s="46" t="s">
        <v>187</v>
      </c>
      <c r="G4" s="46" t="s">
        <v>176</v>
      </c>
      <c r="H4" s="46" t="s">
        <v>198</v>
      </c>
      <c r="I4" s="434"/>
    </row>
    <row r="5" spans="1:9" s="44" customFormat="1" ht="13.5" customHeight="1">
      <c r="A5" s="105">
        <v>1</v>
      </c>
      <c r="B5" s="105">
        <v>2</v>
      </c>
      <c r="C5" s="105">
        <v>3</v>
      </c>
      <c r="D5" s="105">
        <v>4</v>
      </c>
      <c r="E5" s="105"/>
      <c r="F5" s="105">
        <v>5</v>
      </c>
      <c r="G5" s="105">
        <v>6</v>
      </c>
      <c r="H5" s="105">
        <v>7</v>
      </c>
      <c r="I5" s="105">
        <v>8</v>
      </c>
    </row>
    <row r="6" spans="1:9" s="44" customFormat="1" ht="52.5" customHeight="1">
      <c r="A6" s="132" t="s">
        <v>135</v>
      </c>
      <c r="B6" s="43"/>
      <c r="C6" s="32"/>
      <c r="D6" s="32"/>
      <c r="E6" s="32"/>
      <c r="F6" s="32"/>
      <c r="G6" s="32"/>
      <c r="H6" s="32"/>
      <c r="I6" s="32"/>
    </row>
    <row r="7" spans="1:9" ht="107.25" customHeight="1">
      <c r="A7" s="66" t="s">
        <v>275</v>
      </c>
      <c r="B7" s="82">
        <v>5000</v>
      </c>
      <c r="C7" s="75" t="s">
        <v>246</v>
      </c>
      <c r="D7" s="280">
        <f>'Осн фін показн (кварт)'!C24/'Осн фін показн (кварт)'!C48</f>
        <v>-1.8611309949892626E-2</v>
      </c>
      <c r="E7" s="280">
        <f>'Осн фін показн (кварт)'!D24/'Осн фін показн (кварт)'!D48</f>
        <v>1.0873377762188706E-2</v>
      </c>
      <c r="F7" s="280">
        <f>'Осн фін показн (кварт)'!E24/'Осн фін показн (кварт)'!E48</f>
        <v>0</v>
      </c>
      <c r="G7" s="280">
        <f>'Осн фін показн (кварт)'!F24/'Осн фін показн (кварт)'!F48</f>
        <v>1.052262364082778E-3</v>
      </c>
      <c r="H7" s="65">
        <f>G7-F7</f>
        <v>1.052262364082778E-3</v>
      </c>
      <c r="I7" s="67" t="s">
        <v>247</v>
      </c>
    </row>
    <row r="8" spans="1:9" ht="126" customHeight="1">
      <c r="A8" s="197" t="s">
        <v>254</v>
      </c>
      <c r="B8" s="82">
        <v>5010</v>
      </c>
      <c r="C8" s="75" t="s">
        <v>86</v>
      </c>
      <c r="D8" s="280">
        <f>'Осн фін показн (кварт)'!C24/'Осн фін показн (кварт)'!C13</f>
        <v>-4.5936395759717313E-3</v>
      </c>
      <c r="E8" s="280">
        <f>'Осн фін показн (кварт)'!D24/'Осн фін показн (кварт)'!D13</f>
        <v>2.4754451808672042E-3</v>
      </c>
      <c r="F8" s="280">
        <f>'Осн фін показн (кварт)'!E24/'Осн фін показн (кварт)'!E13</f>
        <v>0</v>
      </c>
      <c r="G8" s="280">
        <f>'Осн фін показн (кварт)'!F24/'Осн фін показн (кварт)'!F13</f>
        <v>7.7780658542909E-4</v>
      </c>
      <c r="H8" s="65">
        <f>G8-F8</f>
        <v>7.7780658542909E-4</v>
      </c>
      <c r="I8" s="67" t="s">
        <v>248</v>
      </c>
    </row>
    <row r="9" spans="1:9" ht="50.25" customHeight="1">
      <c r="A9" s="132" t="s">
        <v>136</v>
      </c>
      <c r="B9" s="82"/>
      <c r="C9" s="76"/>
      <c r="D9" s="65"/>
      <c r="E9" s="65"/>
      <c r="F9" s="65"/>
      <c r="G9" s="65"/>
      <c r="H9" s="65"/>
      <c r="I9" s="67"/>
    </row>
    <row r="10" spans="1:9" ht="132" customHeight="1">
      <c r="A10" s="66" t="s">
        <v>276</v>
      </c>
      <c r="B10" s="82">
        <v>5100</v>
      </c>
      <c r="C10" s="75" t="s">
        <v>132</v>
      </c>
      <c r="D10" s="656">
        <f>'Осн фін показн (кварт)'!C54/'Осн фін показн (кварт)'!C51</f>
        <v>27.212121212121211</v>
      </c>
      <c r="E10" s="65">
        <f>'Осн фін показн (кварт)'!D54/'Осн фін показн (кварт)'!D51</f>
        <v>20.125925925925927</v>
      </c>
      <c r="F10" s="65">
        <f>'Осн фін показн (кварт)'!E54/'Осн фін показн (кварт)'!E51</f>
        <v>29.933333333333334</v>
      </c>
      <c r="G10" s="65">
        <f>'Осн фін показн (кварт)'!F54/'Осн фін показн (кварт)'!F51</f>
        <v>20.125925925925927</v>
      </c>
      <c r="H10" s="65">
        <f>G10-F10</f>
        <v>-9.8074074074074069</v>
      </c>
      <c r="I10" s="145" t="s">
        <v>249</v>
      </c>
    </row>
    <row r="11" spans="1:9" ht="192" customHeight="1">
      <c r="A11" s="66" t="s">
        <v>277</v>
      </c>
      <c r="B11" s="82">
        <v>5110</v>
      </c>
      <c r="C11" s="75" t="s">
        <v>132</v>
      </c>
      <c r="D11" s="656">
        <f>'Осн фін показн (кварт)'!C46/'Осн фін показн (кварт)'!C50</f>
        <v>11.939393939393939</v>
      </c>
      <c r="E11" s="65">
        <f>'Осн фін показн (кварт)'!D46/'Осн фін показн (кварт)'!D50</f>
        <v>9.0948148148148142</v>
      </c>
      <c r="F11" s="65">
        <f>'Осн фін показн (кварт)'!E46/'Осн фін показн (кварт)'!E50</f>
        <v>12.155555555555555</v>
      </c>
      <c r="G11" s="65">
        <f>'Осн фін показн (кварт)'!F46/'Осн фін показн (кварт)'!F50</f>
        <v>9.0948148148148142</v>
      </c>
      <c r="H11" s="65">
        <f>G11-F11</f>
        <v>-3.0607407407407408</v>
      </c>
      <c r="I11" s="145" t="s">
        <v>250</v>
      </c>
    </row>
    <row r="12" spans="1:9" ht="169.5" customHeight="1">
      <c r="A12" s="9" t="s">
        <v>468</v>
      </c>
      <c r="B12" s="229">
        <v>5120</v>
      </c>
      <c r="C12" s="75" t="s">
        <v>132</v>
      </c>
      <c r="D12" s="230"/>
      <c r="E12" s="230"/>
      <c r="F12" s="230"/>
      <c r="G12" s="230"/>
      <c r="H12" s="230"/>
      <c r="I12" s="9" t="s">
        <v>369</v>
      </c>
    </row>
    <row r="13" spans="1:9" s="2" customFormat="1" ht="41.25" customHeight="1">
      <c r="A13" s="85" t="s">
        <v>465</v>
      </c>
      <c r="B13" s="86"/>
      <c r="C13" s="377" t="s">
        <v>257</v>
      </c>
      <c r="D13" s="377"/>
      <c r="E13" s="143"/>
      <c r="F13" s="87"/>
      <c r="G13" s="431" t="s">
        <v>500</v>
      </c>
      <c r="H13" s="431"/>
      <c r="I13" s="431"/>
    </row>
    <row r="14" spans="1:9" s="1" customFormat="1" ht="18.75">
      <c r="A14" s="101" t="s">
        <v>233</v>
      </c>
      <c r="B14" s="102"/>
      <c r="C14" s="409" t="s">
        <v>70</v>
      </c>
      <c r="D14" s="409"/>
      <c r="E14" s="255"/>
      <c r="F14" s="102"/>
      <c r="G14" s="413" t="s">
        <v>87</v>
      </c>
      <c r="H14" s="413"/>
      <c r="I14" s="413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3"/>
  </sheetPr>
  <dimension ref="A1:O411"/>
  <sheetViews>
    <sheetView topLeftCell="A41" zoomScale="115" zoomScaleNormal="115" zoomScaleSheetLayoutView="75" workbookViewId="0">
      <selection activeCell="F43" sqref="F43:I43"/>
    </sheetView>
  </sheetViews>
  <sheetFormatPr defaultRowHeight="18.75" outlineLevelRow="1"/>
  <cols>
    <col min="1" max="1" width="43.42578125" style="1" customWidth="1"/>
    <col min="2" max="2" width="10.140625" style="16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98" t="s">
        <v>172</v>
      </c>
      <c r="O1" s="498"/>
    </row>
    <row r="2" spans="1:15" hidden="1" outlineLevel="1">
      <c r="N2" s="498" t="s">
        <v>185</v>
      </c>
      <c r="O2" s="498"/>
    </row>
    <row r="3" spans="1:15" ht="24.75" customHeight="1" collapsed="1">
      <c r="A3" s="499" t="s">
        <v>94</v>
      </c>
      <c r="B3" s="499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</row>
    <row r="4" spans="1:15" ht="23.25" customHeight="1">
      <c r="A4" s="657" t="s">
        <v>534</v>
      </c>
      <c r="B4" s="657"/>
      <c r="C4" s="657"/>
      <c r="D4" s="657"/>
      <c r="E4" s="657"/>
      <c r="F4" s="657"/>
      <c r="G4" s="657"/>
      <c r="H4" s="657"/>
      <c r="I4" s="657"/>
      <c r="J4" s="657"/>
      <c r="K4" s="657"/>
      <c r="L4" s="657"/>
      <c r="M4" s="657"/>
      <c r="N4" s="657"/>
      <c r="O4" s="657"/>
    </row>
    <row r="5" spans="1:15" ht="14.25" customHeight="1">
      <c r="A5" s="398" t="s">
        <v>499</v>
      </c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</row>
    <row r="6" spans="1:15" ht="15" customHeight="1">
      <c r="A6" s="500" t="s">
        <v>103</v>
      </c>
      <c r="B6" s="500"/>
      <c r="C6" s="500"/>
      <c r="D6" s="500"/>
      <c r="E6" s="500"/>
      <c r="F6" s="500"/>
      <c r="G6" s="500"/>
      <c r="H6" s="500"/>
      <c r="I6" s="500"/>
      <c r="J6" s="500"/>
      <c r="K6" s="500"/>
      <c r="L6" s="500"/>
      <c r="M6" s="500"/>
      <c r="N6" s="500"/>
      <c r="O6" s="500"/>
    </row>
    <row r="7" spans="1:15" ht="21" customHeight="1">
      <c r="A7" s="453" t="s">
        <v>79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453"/>
      <c r="N7" s="453"/>
      <c r="O7" s="453"/>
    </row>
    <row r="8" spans="1:15" ht="3.75" customHeight="1">
      <c r="A8" s="316"/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</row>
    <row r="9" spans="1:15" ht="23.25" customHeight="1">
      <c r="A9" s="501" t="s">
        <v>231</v>
      </c>
      <c r="B9" s="501"/>
      <c r="C9" s="501"/>
      <c r="D9" s="501"/>
      <c r="E9" s="501"/>
      <c r="F9" s="501"/>
      <c r="G9" s="501"/>
      <c r="H9" s="501"/>
      <c r="I9" s="501"/>
      <c r="J9" s="501"/>
      <c r="K9" s="501"/>
      <c r="L9" s="501"/>
      <c r="M9" s="501"/>
      <c r="N9" s="501"/>
      <c r="O9" s="501"/>
    </row>
    <row r="10" spans="1:15" ht="4.5" customHeight="1">
      <c r="A10" s="317"/>
      <c r="B10" s="317"/>
      <c r="C10" s="317"/>
      <c r="D10" s="317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7"/>
    </row>
    <row r="11" spans="1:15" s="2" customFormat="1" ht="46.5" customHeight="1">
      <c r="A11" s="334" t="s">
        <v>203</v>
      </c>
      <c r="B11" s="390" t="s">
        <v>535</v>
      </c>
      <c r="C11" s="390"/>
      <c r="D11" s="390" t="s">
        <v>536</v>
      </c>
      <c r="E11" s="390"/>
      <c r="F11" s="390" t="s">
        <v>517</v>
      </c>
      <c r="G11" s="390"/>
      <c r="H11" s="390" t="s">
        <v>537</v>
      </c>
      <c r="I11" s="390"/>
      <c r="J11" s="390" t="s">
        <v>538</v>
      </c>
      <c r="K11" s="390"/>
      <c r="L11" s="390" t="s">
        <v>208</v>
      </c>
      <c r="M11" s="390"/>
      <c r="N11" s="390" t="s">
        <v>209</v>
      </c>
      <c r="O11" s="390"/>
    </row>
    <row r="12" spans="1:15" s="2" customFormat="1" ht="12.75" customHeight="1">
      <c r="A12" s="333">
        <v>1</v>
      </c>
      <c r="B12" s="469">
        <v>2</v>
      </c>
      <c r="C12" s="470"/>
      <c r="D12" s="469">
        <v>3</v>
      </c>
      <c r="E12" s="470"/>
      <c r="F12" s="469">
        <v>4</v>
      </c>
      <c r="G12" s="470"/>
      <c r="H12" s="469">
        <v>5</v>
      </c>
      <c r="I12" s="470"/>
      <c r="J12" s="469">
        <v>6</v>
      </c>
      <c r="K12" s="470"/>
      <c r="L12" s="469">
        <v>7</v>
      </c>
      <c r="M12" s="470"/>
      <c r="N12" s="388">
        <v>8</v>
      </c>
      <c r="O12" s="388"/>
    </row>
    <row r="13" spans="1:15" s="2" customFormat="1" ht="38.25" customHeight="1">
      <c r="A13" s="338" t="s">
        <v>104</v>
      </c>
      <c r="B13" s="463">
        <v>10</v>
      </c>
      <c r="C13" s="463"/>
      <c r="D13" s="463">
        <v>9</v>
      </c>
      <c r="E13" s="463"/>
      <c r="F13" s="463">
        <v>9</v>
      </c>
      <c r="G13" s="463"/>
      <c r="H13" s="463">
        <v>9</v>
      </c>
      <c r="I13" s="463"/>
      <c r="J13" s="463">
        <v>9</v>
      </c>
      <c r="K13" s="463"/>
      <c r="L13" s="438">
        <f>J13-H13</f>
        <v>0</v>
      </c>
      <c r="M13" s="438"/>
      <c r="N13" s="437">
        <f>J13/H13*100</f>
        <v>100</v>
      </c>
      <c r="O13" s="437"/>
    </row>
    <row r="14" spans="1:15" s="2" customFormat="1" ht="24" customHeight="1">
      <c r="A14" s="344" t="s">
        <v>211</v>
      </c>
      <c r="B14" s="463">
        <v>1</v>
      </c>
      <c r="C14" s="463"/>
      <c r="D14" s="463">
        <v>1</v>
      </c>
      <c r="E14" s="463"/>
      <c r="F14" s="463">
        <v>1</v>
      </c>
      <c r="G14" s="463"/>
      <c r="H14" s="463">
        <v>1</v>
      </c>
      <c r="I14" s="463"/>
      <c r="J14" s="463">
        <v>1</v>
      </c>
      <c r="K14" s="463"/>
      <c r="L14" s="438">
        <f t="shared" ref="L14:L32" si="0">J14-H14</f>
        <v>0</v>
      </c>
      <c r="M14" s="438"/>
      <c r="N14" s="437">
        <f t="shared" ref="N14:N32" si="1">J14/H14*100</f>
        <v>100</v>
      </c>
      <c r="O14" s="437"/>
    </row>
    <row r="15" spans="1:15" s="2" customFormat="1" ht="33.75" customHeight="1">
      <c r="A15" s="344" t="s">
        <v>210</v>
      </c>
      <c r="B15" s="463">
        <v>1</v>
      </c>
      <c r="C15" s="463"/>
      <c r="D15" s="463">
        <v>1</v>
      </c>
      <c r="E15" s="463"/>
      <c r="F15" s="471">
        <v>1</v>
      </c>
      <c r="G15" s="472"/>
      <c r="H15" s="471">
        <v>1</v>
      </c>
      <c r="I15" s="472"/>
      <c r="J15" s="463">
        <v>1</v>
      </c>
      <c r="K15" s="463"/>
      <c r="L15" s="438">
        <f t="shared" si="0"/>
        <v>0</v>
      </c>
      <c r="M15" s="438"/>
      <c r="N15" s="437">
        <f t="shared" si="1"/>
        <v>100</v>
      </c>
      <c r="O15" s="437"/>
    </row>
    <row r="16" spans="1:15" s="2" customFormat="1" ht="27" customHeight="1">
      <c r="A16" s="344" t="s">
        <v>212</v>
      </c>
      <c r="B16" s="463">
        <v>8</v>
      </c>
      <c r="C16" s="463"/>
      <c r="D16" s="463">
        <v>7</v>
      </c>
      <c r="E16" s="463"/>
      <c r="F16" s="463">
        <v>7</v>
      </c>
      <c r="G16" s="463"/>
      <c r="H16" s="463">
        <v>7</v>
      </c>
      <c r="I16" s="463"/>
      <c r="J16" s="463">
        <v>7</v>
      </c>
      <c r="K16" s="463"/>
      <c r="L16" s="438">
        <f t="shared" si="0"/>
        <v>0</v>
      </c>
      <c r="M16" s="438"/>
      <c r="N16" s="437">
        <f t="shared" si="1"/>
        <v>100</v>
      </c>
      <c r="O16" s="437"/>
    </row>
    <row r="17" spans="1:15" s="2" customFormat="1" ht="35.25" customHeight="1">
      <c r="A17" s="338" t="s">
        <v>238</v>
      </c>
      <c r="B17" s="464">
        <v>385</v>
      </c>
      <c r="C17" s="465"/>
      <c r="D17" s="464">
        <v>299</v>
      </c>
      <c r="E17" s="465"/>
      <c r="F17" s="467">
        <v>1319</v>
      </c>
      <c r="G17" s="467"/>
      <c r="H17" s="464">
        <v>329.8</v>
      </c>
      <c r="I17" s="465"/>
      <c r="J17" s="464">
        <v>335</v>
      </c>
      <c r="K17" s="465"/>
      <c r="L17" s="438">
        <f t="shared" si="0"/>
        <v>5.1999999999999886</v>
      </c>
      <c r="M17" s="438"/>
      <c r="N17" s="437">
        <f t="shared" si="1"/>
        <v>101.57671315949059</v>
      </c>
      <c r="O17" s="437"/>
    </row>
    <row r="18" spans="1:15" s="2" customFormat="1" ht="23.25" customHeight="1">
      <c r="A18" s="344" t="s">
        <v>211</v>
      </c>
      <c r="B18" s="464">
        <v>54.2</v>
      </c>
      <c r="C18" s="465"/>
      <c r="D18" s="467">
        <v>49</v>
      </c>
      <c r="E18" s="467"/>
      <c r="F18" s="467">
        <v>219</v>
      </c>
      <c r="G18" s="467"/>
      <c r="H18" s="464">
        <v>54.8</v>
      </c>
      <c r="I18" s="465"/>
      <c r="J18" s="467">
        <v>49.9</v>
      </c>
      <c r="K18" s="467"/>
      <c r="L18" s="438">
        <f t="shared" si="0"/>
        <v>-4.8999999999999986</v>
      </c>
      <c r="M18" s="438"/>
      <c r="N18" s="437">
        <f t="shared" si="1"/>
        <v>91.058394160583944</v>
      </c>
      <c r="O18" s="437"/>
    </row>
    <row r="19" spans="1:15" s="2" customFormat="1" ht="33.75" customHeight="1">
      <c r="A19" s="344" t="s">
        <v>210</v>
      </c>
      <c r="B19" s="467">
        <v>45</v>
      </c>
      <c r="C19" s="467"/>
      <c r="D19" s="467">
        <v>40</v>
      </c>
      <c r="E19" s="467"/>
      <c r="F19" s="467">
        <v>171</v>
      </c>
      <c r="G19" s="467"/>
      <c r="H19" s="467">
        <v>42.8</v>
      </c>
      <c r="I19" s="467"/>
      <c r="J19" s="467">
        <v>49</v>
      </c>
      <c r="K19" s="467"/>
      <c r="L19" s="438">
        <f t="shared" si="0"/>
        <v>6.2000000000000028</v>
      </c>
      <c r="M19" s="438"/>
      <c r="N19" s="437">
        <f t="shared" si="1"/>
        <v>114.48598130841123</v>
      </c>
      <c r="O19" s="437"/>
    </row>
    <row r="20" spans="1:15" s="2" customFormat="1" ht="24" customHeight="1">
      <c r="A20" s="344" t="s">
        <v>212</v>
      </c>
      <c r="B20" s="467">
        <v>285.75</v>
      </c>
      <c r="C20" s="467"/>
      <c r="D20" s="467">
        <v>210</v>
      </c>
      <c r="E20" s="467"/>
      <c r="F20" s="467">
        <v>929</v>
      </c>
      <c r="G20" s="467"/>
      <c r="H20" s="467">
        <v>232.2</v>
      </c>
      <c r="I20" s="467"/>
      <c r="J20" s="467">
        <v>236.1</v>
      </c>
      <c r="K20" s="467"/>
      <c r="L20" s="438">
        <f t="shared" si="0"/>
        <v>3.9000000000000057</v>
      </c>
      <c r="M20" s="438"/>
      <c r="N20" s="437">
        <f t="shared" si="1"/>
        <v>101.6795865633075</v>
      </c>
      <c r="O20" s="437"/>
    </row>
    <row r="21" spans="1:15" s="2" customFormat="1" ht="36.75" customHeight="1">
      <c r="A21" s="338" t="s">
        <v>239</v>
      </c>
      <c r="B21" s="464">
        <v>385</v>
      </c>
      <c r="C21" s="465"/>
      <c r="D21" s="464">
        <v>299</v>
      </c>
      <c r="E21" s="465"/>
      <c r="F21" s="467">
        <v>1319</v>
      </c>
      <c r="G21" s="467"/>
      <c r="H21" s="464">
        <v>329.8</v>
      </c>
      <c r="I21" s="465"/>
      <c r="J21" s="464">
        <v>335</v>
      </c>
      <c r="K21" s="465"/>
      <c r="L21" s="438">
        <f t="shared" si="0"/>
        <v>5.1999999999999886</v>
      </c>
      <c r="M21" s="438"/>
      <c r="N21" s="437">
        <f t="shared" si="1"/>
        <v>101.57671315949059</v>
      </c>
      <c r="O21" s="437"/>
    </row>
    <row r="22" spans="1:15" s="2" customFormat="1" ht="26.25" customHeight="1">
      <c r="A22" s="344" t="s">
        <v>211</v>
      </c>
      <c r="B22" s="464">
        <v>54.2</v>
      </c>
      <c r="C22" s="465"/>
      <c r="D22" s="467">
        <v>49</v>
      </c>
      <c r="E22" s="467"/>
      <c r="F22" s="467">
        <v>219</v>
      </c>
      <c r="G22" s="467"/>
      <c r="H22" s="464">
        <v>54.8</v>
      </c>
      <c r="I22" s="465"/>
      <c r="J22" s="467">
        <v>49.9</v>
      </c>
      <c r="K22" s="467"/>
      <c r="L22" s="438">
        <f t="shared" si="0"/>
        <v>-4.8999999999999986</v>
      </c>
      <c r="M22" s="438"/>
      <c r="N22" s="437">
        <f t="shared" si="1"/>
        <v>91.058394160583944</v>
      </c>
      <c r="O22" s="437"/>
    </row>
    <row r="23" spans="1:15" s="2" customFormat="1" ht="36" customHeight="1">
      <c r="A23" s="344" t="s">
        <v>210</v>
      </c>
      <c r="B23" s="467">
        <v>45</v>
      </c>
      <c r="C23" s="467"/>
      <c r="D23" s="467">
        <v>40</v>
      </c>
      <c r="E23" s="467"/>
      <c r="F23" s="467">
        <v>171</v>
      </c>
      <c r="G23" s="467"/>
      <c r="H23" s="467">
        <v>42.8</v>
      </c>
      <c r="I23" s="467"/>
      <c r="J23" s="467">
        <v>49</v>
      </c>
      <c r="K23" s="467"/>
      <c r="L23" s="438">
        <f t="shared" si="0"/>
        <v>6.2000000000000028</v>
      </c>
      <c r="M23" s="438"/>
      <c r="N23" s="437">
        <f t="shared" si="1"/>
        <v>114.48598130841123</v>
      </c>
      <c r="O23" s="437"/>
    </row>
    <row r="24" spans="1:15" s="2" customFormat="1" ht="24" customHeight="1">
      <c r="A24" s="344" t="s">
        <v>212</v>
      </c>
      <c r="B24" s="467">
        <v>45</v>
      </c>
      <c r="C24" s="467"/>
      <c r="D24" s="467">
        <v>210</v>
      </c>
      <c r="E24" s="467"/>
      <c r="F24" s="467">
        <v>929</v>
      </c>
      <c r="G24" s="467"/>
      <c r="H24" s="467">
        <v>232.2</v>
      </c>
      <c r="I24" s="467"/>
      <c r="J24" s="467">
        <v>236.1</v>
      </c>
      <c r="K24" s="467"/>
      <c r="L24" s="438">
        <f t="shared" si="0"/>
        <v>3.9000000000000057</v>
      </c>
      <c r="M24" s="438"/>
      <c r="N24" s="437">
        <f t="shared" si="1"/>
        <v>101.6795865633075</v>
      </c>
      <c r="O24" s="437"/>
    </row>
    <row r="25" spans="1:15" s="2" customFormat="1" ht="34.5" customHeight="1">
      <c r="A25" s="338" t="s">
        <v>213</v>
      </c>
      <c r="B25" s="468">
        <v>12833.3</v>
      </c>
      <c r="C25" s="468"/>
      <c r="D25" s="468">
        <v>11074</v>
      </c>
      <c r="E25" s="468"/>
      <c r="F25" s="466" t="s">
        <v>518</v>
      </c>
      <c r="G25" s="466"/>
      <c r="H25" s="468">
        <v>12215</v>
      </c>
      <c r="I25" s="468"/>
      <c r="J25" s="468">
        <v>12407</v>
      </c>
      <c r="K25" s="468"/>
      <c r="L25" s="438">
        <f t="shared" si="0"/>
        <v>192</v>
      </c>
      <c r="M25" s="438"/>
      <c r="N25" s="437">
        <f t="shared" si="1"/>
        <v>101.57183790421614</v>
      </c>
      <c r="O25" s="437"/>
    </row>
    <row r="26" spans="1:15" s="2" customFormat="1" ht="24" customHeight="1">
      <c r="A26" s="344" t="s">
        <v>211</v>
      </c>
      <c r="B26" s="466" t="s">
        <v>513</v>
      </c>
      <c r="C26" s="466"/>
      <c r="D26" s="468">
        <v>16333</v>
      </c>
      <c r="E26" s="468"/>
      <c r="F26" s="466" t="s">
        <v>519</v>
      </c>
      <c r="G26" s="466"/>
      <c r="H26" s="466" t="s">
        <v>520</v>
      </c>
      <c r="I26" s="466"/>
      <c r="J26" s="468">
        <v>16633</v>
      </c>
      <c r="K26" s="468"/>
      <c r="L26" s="438">
        <f t="shared" si="0"/>
        <v>-1634</v>
      </c>
      <c r="M26" s="438"/>
      <c r="N26" s="437">
        <f t="shared" si="1"/>
        <v>91.054907757157721</v>
      </c>
      <c r="O26" s="437"/>
    </row>
    <row r="27" spans="1:15" s="2" customFormat="1" ht="36" customHeight="1">
      <c r="A27" s="344" t="s">
        <v>210</v>
      </c>
      <c r="B27" s="455">
        <v>15000</v>
      </c>
      <c r="C27" s="455"/>
      <c r="D27" s="468">
        <v>13333</v>
      </c>
      <c r="E27" s="468"/>
      <c r="F27" s="455">
        <v>14250</v>
      </c>
      <c r="G27" s="455"/>
      <c r="H27" s="455">
        <v>14267</v>
      </c>
      <c r="I27" s="455"/>
      <c r="J27" s="468">
        <v>16333</v>
      </c>
      <c r="K27" s="468"/>
      <c r="L27" s="438">
        <f t="shared" si="0"/>
        <v>2066</v>
      </c>
      <c r="M27" s="438"/>
      <c r="N27" s="437">
        <f t="shared" si="1"/>
        <v>114.48097007079274</v>
      </c>
      <c r="O27" s="437"/>
    </row>
    <row r="28" spans="1:15" s="2" customFormat="1" ht="25.5" customHeight="1">
      <c r="A28" s="344" t="s">
        <v>212</v>
      </c>
      <c r="B28" s="455">
        <v>11906.3</v>
      </c>
      <c r="C28" s="455"/>
      <c r="D28" s="444">
        <v>10000</v>
      </c>
      <c r="E28" s="445"/>
      <c r="F28" s="455">
        <v>11059.5</v>
      </c>
      <c r="G28" s="455"/>
      <c r="H28" s="455">
        <v>11057</v>
      </c>
      <c r="I28" s="455"/>
      <c r="J28" s="444">
        <v>11242</v>
      </c>
      <c r="K28" s="445"/>
      <c r="L28" s="438">
        <f t="shared" si="0"/>
        <v>185</v>
      </c>
      <c r="M28" s="438"/>
      <c r="N28" s="437">
        <f t="shared" si="1"/>
        <v>101.67314823188931</v>
      </c>
      <c r="O28" s="437"/>
    </row>
    <row r="29" spans="1:15" s="2" customFormat="1" ht="36.75" customHeight="1">
      <c r="A29" s="338" t="s">
        <v>214</v>
      </c>
      <c r="B29" s="468">
        <v>12833.3</v>
      </c>
      <c r="C29" s="468"/>
      <c r="D29" s="468">
        <v>11074</v>
      </c>
      <c r="E29" s="468"/>
      <c r="F29" s="466" t="s">
        <v>518</v>
      </c>
      <c r="G29" s="466"/>
      <c r="H29" s="468">
        <v>12215</v>
      </c>
      <c r="I29" s="468"/>
      <c r="J29" s="468">
        <v>12407</v>
      </c>
      <c r="K29" s="468"/>
      <c r="L29" s="438">
        <f t="shared" si="0"/>
        <v>192</v>
      </c>
      <c r="M29" s="438"/>
      <c r="N29" s="437">
        <f t="shared" si="1"/>
        <v>101.57183790421614</v>
      </c>
      <c r="O29" s="437"/>
    </row>
    <row r="30" spans="1:15" s="2" customFormat="1" ht="24.75" customHeight="1">
      <c r="A30" s="344" t="s">
        <v>211</v>
      </c>
      <c r="B30" s="466" t="s">
        <v>513</v>
      </c>
      <c r="C30" s="466"/>
      <c r="D30" s="468">
        <v>16333</v>
      </c>
      <c r="E30" s="468"/>
      <c r="F30" s="466" t="s">
        <v>519</v>
      </c>
      <c r="G30" s="466"/>
      <c r="H30" s="466" t="s">
        <v>520</v>
      </c>
      <c r="I30" s="466"/>
      <c r="J30" s="468">
        <v>16633</v>
      </c>
      <c r="K30" s="468"/>
      <c r="L30" s="438">
        <f t="shared" si="0"/>
        <v>-1634</v>
      </c>
      <c r="M30" s="438"/>
      <c r="N30" s="437">
        <f t="shared" si="1"/>
        <v>91.054907757157721</v>
      </c>
      <c r="O30" s="437"/>
    </row>
    <row r="31" spans="1:15" s="2" customFormat="1" ht="34.5" customHeight="1">
      <c r="A31" s="344" t="s">
        <v>210</v>
      </c>
      <c r="B31" s="455">
        <v>15000</v>
      </c>
      <c r="C31" s="455"/>
      <c r="D31" s="468">
        <v>13333</v>
      </c>
      <c r="E31" s="468"/>
      <c r="F31" s="455">
        <v>14250</v>
      </c>
      <c r="G31" s="455"/>
      <c r="H31" s="455">
        <v>14267</v>
      </c>
      <c r="I31" s="455"/>
      <c r="J31" s="468">
        <v>16333</v>
      </c>
      <c r="K31" s="468"/>
      <c r="L31" s="438">
        <f t="shared" si="0"/>
        <v>2066</v>
      </c>
      <c r="M31" s="438"/>
      <c r="N31" s="437">
        <f t="shared" si="1"/>
        <v>114.48097007079274</v>
      </c>
      <c r="O31" s="437"/>
    </row>
    <row r="32" spans="1:15" s="2" customFormat="1" ht="24" customHeight="1">
      <c r="A32" s="344" t="s">
        <v>212</v>
      </c>
      <c r="B32" s="455">
        <v>11906.3</v>
      </c>
      <c r="C32" s="455"/>
      <c r="D32" s="444">
        <v>10000</v>
      </c>
      <c r="E32" s="445"/>
      <c r="F32" s="455">
        <v>11059.5</v>
      </c>
      <c r="G32" s="455"/>
      <c r="H32" s="455">
        <v>11057</v>
      </c>
      <c r="I32" s="455"/>
      <c r="J32" s="444">
        <v>11242</v>
      </c>
      <c r="K32" s="445"/>
      <c r="L32" s="438">
        <f t="shared" si="0"/>
        <v>185</v>
      </c>
      <c r="M32" s="438"/>
      <c r="N32" s="437">
        <f t="shared" si="1"/>
        <v>101.67314823188931</v>
      </c>
      <c r="O32" s="437"/>
    </row>
    <row r="33" spans="1:15" s="2" customFormat="1" ht="4.5" customHeight="1">
      <c r="A33" s="336"/>
      <c r="B33" s="336"/>
      <c r="C33" s="336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70"/>
      <c r="O33" s="70"/>
    </row>
    <row r="34" spans="1:15" ht="22.5" customHeight="1">
      <c r="A34" s="486" t="s">
        <v>252</v>
      </c>
      <c r="B34" s="486"/>
      <c r="C34" s="486"/>
      <c r="D34" s="486"/>
      <c r="E34" s="486"/>
      <c r="F34" s="486"/>
      <c r="G34" s="486"/>
      <c r="H34" s="486"/>
      <c r="I34" s="486"/>
      <c r="J34" s="486"/>
      <c r="K34" s="486"/>
      <c r="L34" s="486"/>
      <c r="M34" s="486"/>
      <c r="N34" s="486"/>
      <c r="O34" s="486"/>
    </row>
    <row r="35" spans="1:15" ht="3" hidden="1" customHeight="1">
      <c r="A35" s="19"/>
      <c r="B35" s="19"/>
      <c r="C35" s="19"/>
      <c r="D35" s="19"/>
      <c r="E35" s="19"/>
      <c r="F35" s="19"/>
      <c r="G35" s="19"/>
      <c r="H35" s="19"/>
      <c r="I35" s="19"/>
      <c r="J35" s="317"/>
      <c r="K35" s="317"/>
      <c r="L35" s="317"/>
      <c r="M35" s="317"/>
      <c r="N35" s="317"/>
      <c r="O35" s="317"/>
    </row>
    <row r="36" spans="1:15" ht="20.100000000000001" hidden="1" customHeight="1" outlineLevel="1">
      <c r="A36" s="72"/>
      <c r="B36" s="324"/>
      <c r="C36" s="324"/>
      <c r="D36" s="324"/>
      <c r="E36" s="324"/>
      <c r="F36" s="74"/>
      <c r="G36" s="74"/>
      <c r="H36" s="74"/>
      <c r="I36" s="74"/>
      <c r="J36" s="74"/>
      <c r="K36" s="74"/>
      <c r="L36" s="74"/>
      <c r="M36" s="457" t="s">
        <v>172</v>
      </c>
      <c r="N36" s="457"/>
      <c r="O36" s="457"/>
    </row>
    <row r="37" spans="1:15" ht="20.100000000000001" hidden="1" customHeight="1" outlineLevel="1">
      <c r="A37" s="72"/>
      <c r="B37" s="324"/>
      <c r="C37" s="324"/>
      <c r="D37" s="324"/>
      <c r="E37" s="324"/>
      <c r="F37" s="74"/>
      <c r="G37" s="74"/>
      <c r="H37" s="74"/>
      <c r="I37" s="74"/>
      <c r="J37" s="74"/>
      <c r="K37" s="74"/>
      <c r="L37" s="74"/>
      <c r="M37" s="458" t="s">
        <v>207</v>
      </c>
      <c r="N37" s="458"/>
      <c r="O37" s="458"/>
    </row>
    <row r="38" spans="1:15" ht="22.5" customHeight="1" collapsed="1">
      <c r="A38" s="453" t="s">
        <v>278</v>
      </c>
      <c r="B38" s="453"/>
      <c r="C38" s="453"/>
      <c r="D38" s="453"/>
      <c r="E38" s="453"/>
      <c r="F38" s="453"/>
      <c r="G38" s="453"/>
      <c r="H38" s="453"/>
      <c r="I38" s="453"/>
      <c r="J38" s="453"/>
      <c r="K38" s="317"/>
      <c r="L38" s="317"/>
      <c r="M38" s="317"/>
      <c r="N38" s="317"/>
      <c r="O38" s="317"/>
    </row>
    <row r="39" spans="1:15" ht="6" customHeight="1">
      <c r="A39" s="15"/>
      <c r="C39" s="317"/>
      <c r="D39" s="317"/>
      <c r="E39" s="317"/>
      <c r="F39" s="317"/>
      <c r="G39" s="317"/>
      <c r="H39" s="317"/>
      <c r="I39" s="317"/>
      <c r="J39" s="317"/>
      <c r="K39" s="317"/>
      <c r="L39" s="317"/>
      <c r="M39" s="317"/>
      <c r="N39" s="317"/>
      <c r="O39" s="317"/>
    </row>
    <row r="40" spans="1:15" ht="20.25" customHeight="1">
      <c r="A40" s="482" t="s">
        <v>203</v>
      </c>
      <c r="B40" s="483"/>
      <c r="C40" s="411"/>
      <c r="D40" s="459" t="s">
        <v>542</v>
      </c>
      <c r="E40" s="459"/>
      <c r="F40" s="459"/>
      <c r="G40" s="459" t="s">
        <v>543</v>
      </c>
      <c r="H40" s="459"/>
      <c r="I40" s="459"/>
      <c r="J40" s="459" t="s">
        <v>208</v>
      </c>
      <c r="K40" s="459"/>
      <c r="L40" s="459"/>
      <c r="M40" s="460" t="s">
        <v>209</v>
      </c>
      <c r="N40" s="461"/>
      <c r="O40" s="462"/>
    </row>
    <row r="41" spans="1:15" ht="149.25" customHeight="1">
      <c r="A41" s="484"/>
      <c r="B41" s="485"/>
      <c r="C41" s="412"/>
      <c r="D41" s="322" t="s">
        <v>226</v>
      </c>
      <c r="E41" s="322" t="s">
        <v>225</v>
      </c>
      <c r="F41" s="322" t="s">
        <v>227</v>
      </c>
      <c r="G41" s="322" t="s">
        <v>226</v>
      </c>
      <c r="H41" s="322" t="s">
        <v>225</v>
      </c>
      <c r="I41" s="322" t="s">
        <v>227</v>
      </c>
      <c r="J41" s="322" t="s">
        <v>226</v>
      </c>
      <c r="K41" s="322" t="s">
        <v>225</v>
      </c>
      <c r="L41" s="322" t="s">
        <v>227</v>
      </c>
      <c r="M41" s="322" t="s">
        <v>347</v>
      </c>
      <c r="N41" s="198" t="s">
        <v>255</v>
      </c>
      <c r="O41" s="322" t="s">
        <v>346</v>
      </c>
    </row>
    <row r="42" spans="1:15" ht="13.5" customHeight="1">
      <c r="A42" s="469">
        <v>1</v>
      </c>
      <c r="B42" s="492"/>
      <c r="C42" s="470"/>
      <c r="D42" s="310">
        <v>4</v>
      </c>
      <c r="E42" s="310">
        <v>5</v>
      </c>
      <c r="F42" s="310">
        <v>6</v>
      </c>
      <c r="G42" s="310">
        <v>7</v>
      </c>
      <c r="H42" s="319">
        <v>8</v>
      </c>
      <c r="I42" s="319">
        <v>9</v>
      </c>
      <c r="J42" s="319">
        <v>10</v>
      </c>
      <c r="K42" s="319">
        <v>11</v>
      </c>
      <c r="L42" s="319">
        <v>12</v>
      </c>
      <c r="M42" s="319">
        <v>13</v>
      </c>
      <c r="N42" s="319">
        <v>14</v>
      </c>
      <c r="O42" s="319">
        <v>15</v>
      </c>
    </row>
    <row r="43" spans="1:15" ht="20.100000000000001" customHeight="1">
      <c r="A43" s="450" t="s">
        <v>492</v>
      </c>
      <c r="B43" s="451"/>
      <c r="C43" s="452"/>
      <c r="D43" s="323"/>
      <c r="E43" s="323"/>
      <c r="F43" s="658">
        <v>3770</v>
      </c>
      <c r="G43" s="659"/>
      <c r="H43" s="659"/>
      <c r="I43" s="651">
        <v>3857</v>
      </c>
      <c r="J43" s="323"/>
      <c r="K43" s="323"/>
      <c r="L43" s="318">
        <f>I43-F43</f>
        <v>87</v>
      </c>
      <c r="M43" s="188"/>
      <c r="N43" s="188"/>
      <c r="O43" s="80">
        <f>I43/F43*100</f>
        <v>102.30769230769229</v>
      </c>
    </row>
    <row r="44" spans="1:15" ht="20.100000000000001" customHeight="1">
      <c r="A44" s="450"/>
      <c r="B44" s="451"/>
      <c r="C44" s="452"/>
      <c r="D44" s="323"/>
      <c r="E44" s="323"/>
      <c r="F44" s="328"/>
      <c r="G44" s="323"/>
      <c r="H44" s="323"/>
      <c r="I44" s="328"/>
      <c r="J44" s="323"/>
      <c r="K44" s="323"/>
      <c r="L44" s="318">
        <f>I44-F44</f>
        <v>0</v>
      </c>
      <c r="M44" s="188"/>
      <c r="N44" s="188"/>
      <c r="O44" s="80"/>
    </row>
    <row r="45" spans="1:15" ht="20.100000000000001" customHeight="1">
      <c r="A45" s="493"/>
      <c r="B45" s="395"/>
      <c r="C45" s="405"/>
      <c r="D45" s="323"/>
      <c r="E45" s="323"/>
      <c r="F45" s="328"/>
      <c r="G45" s="323"/>
      <c r="H45" s="323"/>
      <c r="I45" s="328"/>
      <c r="J45" s="323"/>
      <c r="K45" s="323"/>
      <c r="L45" s="318">
        <f>I45-F45</f>
        <v>0</v>
      </c>
      <c r="M45" s="188"/>
      <c r="N45" s="188"/>
      <c r="O45" s="80"/>
    </row>
    <row r="46" spans="1:15" ht="20.100000000000001" customHeight="1">
      <c r="A46" s="493"/>
      <c r="B46" s="395"/>
      <c r="C46" s="405"/>
      <c r="D46" s="323"/>
      <c r="E46" s="323"/>
      <c r="F46" s="328"/>
      <c r="G46" s="323"/>
      <c r="H46" s="323"/>
      <c r="I46" s="328"/>
      <c r="J46" s="323"/>
      <c r="K46" s="323"/>
      <c r="L46" s="318">
        <f>I46-F46</f>
        <v>0</v>
      </c>
      <c r="M46" s="188"/>
      <c r="N46" s="188"/>
      <c r="O46" s="80"/>
    </row>
    <row r="47" spans="1:15" ht="20.100000000000001" customHeight="1">
      <c r="A47" s="489" t="s">
        <v>51</v>
      </c>
      <c r="B47" s="490"/>
      <c r="C47" s="491"/>
      <c r="D47" s="323"/>
      <c r="E47" s="323"/>
      <c r="F47" s="318">
        <f>SUM(F43:F46)</f>
        <v>3770</v>
      </c>
      <c r="G47" s="323"/>
      <c r="H47" s="323"/>
      <c r="I47" s="318">
        <f>SUM(I43:I46)</f>
        <v>3857</v>
      </c>
      <c r="J47" s="323"/>
      <c r="K47" s="323"/>
      <c r="L47" s="318">
        <f>I47-F47</f>
        <v>87</v>
      </c>
      <c r="M47" s="188"/>
      <c r="N47" s="188"/>
      <c r="O47" s="80"/>
    </row>
    <row r="48" spans="1:15" ht="9" customHeight="1">
      <c r="A48" s="17"/>
      <c r="B48" s="18"/>
      <c r="C48" s="18"/>
      <c r="D48" s="18"/>
      <c r="E48" s="18"/>
      <c r="F48" s="309"/>
      <c r="G48" s="309"/>
      <c r="H48" s="309"/>
      <c r="I48" s="316"/>
      <c r="J48" s="316"/>
      <c r="K48" s="316"/>
      <c r="L48" s="316"/>
      <c r="M48" s="316"/>
      <c r="N48" s="316"/>
      <c r="O48" s="316"/>
    </row>
    <row r="49" spans="1:15" ht="20.25" customHeight="1">
      <c r="A49" s="453" t="s">
        <v>279</v>
      </c>
      <c r="B49" s="453"/>
      <c r="C49" s="453"/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</row>
    <row r="50" spans="1:15" ht="9" customHeight="1">
      <c r="A50" s="15"/>
      <c r="C50" s="317"/>
      <c r="D50" s="317"/>
      <c r="E50" s="317"/>
      <c r="F50" s="317"/>
      <c r="G50" s="317"/>
      <c r="H50" s="317"/>
      <c r="I50" s="317"/>
      <c r="J50" s="317"/>
      <c r="K50" s="317"/>
      <c r="L50" s="317"/>
      <c r="M50" s="317"/>
      <c r="N50" s="317"/>
      <c r="O50" s="317"/>
    </row>
    <row r="51" spans="1:15" ht="75" customHeight="1">
      <c r="A51" s="311" t="s">
        <v>95</v>
      </c>
      <c r="B51" s="390" t="s">
        <v>67</v>
      </c>
      <c r="C51" s="390"/>
      <c r="D51" s="390" t="s">
        <v>62</v>
      </c>
      <c r="E51" s="390"/>
      <c r="F51" s="390" t="s">
        <v>63</v>
      </c>
      <c r="G51" s="390"/>
      <c r="H51" s="390" t="s">
        <v>78</v>
      </c>
      <c r="I51" s="390"/>
      <c r="J51" s="390"/>
      <c r="K51" s="450" t="s">
        <v>76</v>
      </c>
      <c r="L51" s="452"/>
      <c r="M51" s="450" t="s">
        <v>31</v>
      </c>
      <c r="N51" s="451"/>
      <c r="O51" s="452"/>
    </row>
    <row r="52" spans="1:15" ht="12.75" customHeight="1">
      <c r="A52" s="319">
        <v>1</v>
      </c>
      <c r="B52" s="456">
        <v>2</v>
      </c>
      <c r="C52" s="456"/>
      <c r="D52" s="456">
        <v>3</v>
      </c>
      <c r="E52" s="456"/>
      <c r="F52" s="456">
        <v>4</v>
      </c>
      <c r="G52" s="456"/>
      <c r="H52" s="456">
        <v>5</v>
      </c>
      <c r="I52" s="456"/>
      <c r="J52" s="456"/>
      <c r="K52" s="456">
        <v>6</v>
      </c>
      <c r="L52" s="456"/>
      <c r="M52" s="447">
        <v>7</v>
      </c>
      <c r="N52" s="448"/>
      <c r="O52" s="449"/>
    </row>
    <row r="53" spans="1:15" ht="20.100000000000001" customHeight="1">
      <c r="A53" s="320"/>
      <c r="B53" s="487"/>
      <c r="C53" s="487"/>
      <c r="D53" s="446"/>
      <c r="E53" s="446"/>
      <c r="F53" s="488" t="s">
        <v>181</v>
      </c>
      <c r="G53" s="488"/>
      <c r="H53" s="454"/>
      <c r="I53" s="454"/>
      <c r="J53" s="454"/>
      <c r="K53" s="439"/>
      <c r="L53" s="440"/>
      <c r="M53" s="446"/>
      <c r="N53" s="446"/>
      <c r="O53" s="446"/>
    </row>
    <row r="54" spans="1:15" ht="20.100000000000001" customHeight="1">
      <c r="A54" s="320"/>
      <c r="B54" s="480"/>
      <c r="C54" s="481"/>
      <c r="D54" s="441"/>
      <c r="E54" s="443"/>
      <c r="F54" s="473"/>
      <c r="G54" s="474"/>
      <c r="H54" s="475"/>
      <c r="I54" s="476"/>
      <c r="J54" s="477"/>
      <c r="K54" s="439"/>
      <c r="L54" s="440"/>
      <c r="M54" s="441"/>
      <c r="N54" s="442"/>
      <c r="O54" s="443"/>
    </row>
    <row r="55" spans="1:15" ht="20.100000000000001" customHeight="1">
      <c r="A55" s="320"/>
      <c r="B55" s="478"/>
      <c r="C55" s="479"/>
      <c r="D55" s="441"/>
      <c r="E55" s="443"/>
      <c r="F55" s="473"/>
      <c r="G55" s="474"/>
      <c r="H55" s="475"/>
      <c r="I55" s="476"/>
      <c r="J55" s="477"/>
      <c r="K55" s="439"/>
      <c r="L55" s="440"/>
      <c r="M55" s="441"/>
      <c r="N55" s="442"/>
      <c r="O55" s="443"/>
    </row>
    <row r="56" spans="1:15" ht="20.100000000000001" customHeight="1">
      <c r="A56" s="30" t="s">
        <v>51</v>
      </c>
      <c r="B56" s="387" t="s">
        <v>32</v>
      </c>
      <c r="C56" s="387"/>
      <c r="D56" s="387" t="s">
        <v>32</v>
      </c>
      <c r="E56" s="387"/>
      <c r="F56" s="387" t="s">
        <v>32</v>
      </c>
      <c r="G56" s="387"/>
      <c r="H56" s="454"/>
      <c r="I56" s="454"/>
      <c r="J56" s="454"/>
      <c r="K56" s="496">
        <f>SUM(K53:L55)</f>
        <v>0</v>
      </c>
      <c r="L56" s="497"/>
      <c r="M56" s="446"/>
      <c r="N56" s="446"/>
      <c r="O56" s="446"/>
    </row>
    <row r="57" spans="1:15" ht="6.75" customHeight="1">
      <c r="A57" s="309"/>
      <c r="B57" s="313"/>
      <c r="C57" s="313"/>
      <c r="D57" s="313"/>
      <c r="E57" s="313"/>
      <c r="F57" s="313"/>
      <c r="G57" s="313"/>
      <c r="H57" s="313"/>
      <c r="I57" s="313"/>
      <c r="J57" s="313"/>
      <c r="K57" s="315"/>
      <c r="L57" s="315"/>
      <c r="M57" s="315"/>
      <c r="N57" s="315"/>
      <c r="O57" s="315"/>
    </row>
    <row r="58" spans="1:15" ht="21.75" customHeight="1">
      <c r="A58" s="453" t="s">
        <v>280</v>
      </c>
      <c r="B58" s="453"/>
      <c r="C58" s="453"/>
      <c r="D58" s="453"/>
      <c r="E58" s="453"/>
      <c r="F58" s="453"/>
      <c r="G58" s="453"/>
      <c r="H58" s="453"/>
      <c r="I58" s="453"/>
      <c r="J58" s="453"/>
      <c r="K58" s="453"/>
      <c r="L58" s="453"/>
      <c r="M58" s="453"/>
      <c r="N58" s="453"/>
      <c r="O58" s="453"/>
    </row>
    <row r="59" spans="1:15" ht="5.25" customHeight="1">
      <c r="A59" s="316"/>
      <c r="B59" s="14"/>
      <c r="C59" s="316"/>
      <c r="D59" s="316"/>
      <c r="E59" s="316"/>
      <c r="F59" s="316"/>
      <c r="G59" s="316"/>
      <c r="H59" s="316"/>
      <c r="I59" s="13"/>
      <c r="J59" s="317"/>
      <c r="K59" s="317"/>
      <c r="L59" s="317"/>
      <c r="M59" s="317"/>
      <c r="N59" s="317"/>
      <c r="O59" s="317"/>
    </row>
    <row r="60" spans="1:15" ht="42.75" customHeight="1">
      <c r="A60" s="390" t="s">
        <v>61</v>
      </c>
      <c r="B60" s="390"/>
      <c r="C60" s="390"/>
      <c r="D60" s="390" t="s">
        <v>173</v>
      </c>
      <c r="E60" s="390"/>
      <c r="F60" s="390" t="s">
        <v>174</v>
      </c>
      <c r="G60" s="390"/>
      <c r="H60" s="390"/>
      <c r="I60" s="390"/>
      <c r="J60" s="390" t="s">
        <v>177</v>
      </c>
      <c r="K60" s="390"/>
      <c r="L60" s="390"/>
      <c r="M60" s="390"/>
      <c r="N60" s="390" t="s">
        <v>178</v>
      </c>
      <c r="O60" s="390"/>
    </row>
    <row r="61" spans="1:15" ht="33" customHeight="1">
      <c r="A61" s="390"/>
      <c r="B61" s="390"/>
      <c r="C61" s="390"/>
      <c r="D61" s="390"/>
      <c r="E61" s="390"/>
      <c r="F61" s="387" t="s">
        <v>175</v>
      </c>
      <c r="G61" s="387"/>
      <c r="H61" s="390" t="s">
        <v>176</v>
      </c>
      <c r="I61" s="390"/>
      <c r="J61" s="387" t="s">
        <v>175</v>
      </c>
      <c r="K61" s="387"/>
      <c r="L61" s="390" t="s">
        <v>176</v>
      </c>
      <c r="M61" s="390"/>
      <c r="N61" s="390"/>
      <c r="O61" s="390"/>
    </row>
    <row r="62" spans="1:15" ht="12.75" customHeight="1">
      <c r="A62" s="388">
        <v>1</v>
      </c>
      <c r="B62" s="388"/>
      <c r="C62" s="388"/>
      <c r="D62" s="469">
        <v>2</v>
      </c>
      <c r="E62" s="470"/>
      <c r="F62" s="469">
        <v>3</v>
      </c>
      <c r="G62" s="470"/>
      <c r="H62" s="447">
        <v>4</v>
      </c>
      <c r="I62" s="449"/>
      <c r="J62" s="447">
        <v>5</v>
      </c>
      <c r="K62" s="449"/>
      <c r="L62" s="447">
        <v>6</v>
      </c>
      <c r="M62" s="449"/>
      <c r="N62" s="447">
        <v>7</v>
      </c>
      <c r="O62" s="449"/>
    </row>
    <row r="63" spans="1:15" ht="21.95" customHeight="1">
      <c r="A63" s="494" t="s">
        <v>222</v>
      </c>
      <c r="B63" s="494"/>
      <c r="C63" s="494"/>
      <c r="D63" s="439"/>
      <c r="E63" s="440"/>
      <c r="F63" s="439"/>
      <c r="G63" s="440"/>
      <c r="H63" s="439"/>
      <c r="I63" s="440"/>
      <c r="J63" s="439"/>
      <c r="K63" s="440"/>
      <c r="L63" s="439"/>
      <c r="M63" s="440"/>
      <c r="N63" s="439"/>
      <c r="O63" s="440"/>
    </row>
    <row r="64" spans="1:15" ht="13.5" customHeight="1">
      <c r="A64" s="495" t="s">
        <v>88</v>
      </c>
      <c r="B64" s="495"/>
      <c r="C64" s="495"/>
      <c r="D64" s="439"/>
      <c r="E64" s="440"/>
      <c r="F64" s="439"/>
      <c r="G64" s="440"/>
      <c r="H64" s="439"/>
      <c r="I64" s="440"/>
      <c r="J64" s="439"/>
      <c r="K64" s="440"/>
      <c r="L64" s="439"/>
      <c r="M64" s="440"/>
      <c r="N64" s="439"/>
      <c r="O64" s="440"/>
    </row>
    <row r="65" spans="1:15" ht="21.95" customHeight="1">
      <c r="A65" s="494"/>
      <c r="B65" s="494"/>
      <c r="C65" s="494"/>
      <c r="D65" s="439"/>
      <c r="E65" s="440"/>
      <c r="F65" s="439"/>
      <c r="G65" s="440"/>
      <c r="H65" s="439"/>
      <c r="I65" s="440"/>
      <c r="J65" s="439"/>
      <c r="K65" s="440"/>
      <c r="L65" s="439"/>
      <c r="M65" s="440"/>
      <c r="N65" s="439"/>
      <c r="O65" s="440"/>
    </row>
    <row r="66" spans="1:15" ht="21.95" customHeight="1">
      <c r="A66" s="494" t="s">
        <v>223</v>
      </c>
      <c r="B66" s="494"/>
      <c r="C66" s="494"/>
      <c r="D66" s="439"/>
      <c r="E66" s="440"/>
      <c r="F66" s="439"/>
      <c r="G66" s="440"/>
      <c r="H66" s="439"/>
      <c r="I66" s="440"/>
      <c r="J66" s="439"/>
      <c r="K66" s="440"/>
      <c r="L66" s="439"/>
      <c r="M66" s="440"/>
      <c r="N66" s="439"/>
      <c r="O66" s="440"/>
    </row>
    <row r="67" spans="1:15" ht="13.5" customHeight="1">
      <c r="A67" s="495" t="s">
        <v>261</v>
      </c>
      <c r="B67" s="495"/>
      <c r="C67" s="495"/>
      <c r="D67" s="439"/>
      <c r="E67" s="440"/>
      <c r="F67" s="439"/>
      <c r="G67" s="440"/>
      <c r="H67" s="439"/>
      <c r="I67" s="440"/>
      <c r="J67" s="439"/>
      <c r="K67" s="440"/>
      <c r="L67" s="439"/>
      <c r="M67" s="440"/>
      <c r="N67" s="439"/>
      <c r="O67" s="440"/>
    </row>
    <row r="68" spans="1:15" ht="21.95" customHeight="1">
      <c r="A68" s="494"/>
      <c r="B68" s="494"/>
      <c r="C68" s="494"/>
      <c r="D68" s="439"/>
      <c r="E68" s="440"/>
      <c r="F68" s="439"/>
      <c r="G68" s="440"/>
      <c r="H68" s="439"/>
      <c r="I68" s="440"/>
      <c r="J68" s="439"/>
      <c r="K68" s="440"/>
      <c r="L68" s="439"/>
      <c r="M68" s="440"/>
      <c r="N68" s="439"/>
      <c r="O68" s="440"/>
    </row>
    <row r="69" spans="1:15" ht="21.95" customHeight="1">
      <c r="A69" s="494" t="s">
        <v>224</v>
      </c>
      <c r="B69" s="494"/>
      <c r="C69" s="494"/>
      <c r="D69" s="439"/>
      <c r="E69" s="440"/>
      <c r="F69" s="439"/>
      <c r="G69" s="440"/>
      <c r="H69" s="439"/>
      <c r="I69" s="440"/>
      <c r="J69" s="439"/>
      <c r="K69" s="440"/>
      <c r="L69" s="439"/>
      <c r="M69" s="440"/>
      <c r="N69" s="439"/>
      <c r="O69" s="440"/>
    </row>
    <row r="70" spans="1:15" ht="12.75" customHeight="1">
      <c r="A70" s="495" t="s">
        <v>88</v>
      </c>
      <c r="B70" s="495"/>
      <c r="C70" s="495"/>
      <c r="D70" s="439"/>
      <c r="E70" s="440"/>
      <c r="F70" s="439"/>
      <c r="G70" s="440"/>
      <c r="H70" s="439"/>
      <c r="I70" s="440"/>
      <c r="J70" s="439"/>
      <c r="K70" s="440"/>
      <c r="L70" s="439"/>
      <c r="M70" s="440"/>
      <c r="N70" s="439"/>
      <c r="O70" s="440"/>
    </row>
    <row r="71" spans="1:15" ht="21.95" customHeight="1">
      <c r="A71" s="494"/>
      <c r="B71" s="494"/>
      <c r="C71" s="494"/>
      <c r="D71" s="439"/>
      <c r="E71" s="440"/>
      <c r="F71" s="439"/>
      <c r="G71" s="440"/>
      <c r="H71" s="439"/>
      <c r="I71" s="440"/>
      <c r="J71" s="439"/>
      <c r="K71" s="440"/>
      <c r="L71" s="439"/>
      <c r="M71" s="440"/>
      <c r="N71" s="439"/>
      <c r="O71" s="440"/>
    </row>
    <row r="72" spans="1:15" ht="21.95" customHeight="1">
      <c r="A72" s="494" t="s">
        <v>51</v>
      </c>
      <c r="B72" s="494"/>
      <c r="C72" s="494"/>
      <c r="D72" s="439"/>
      <c r="E72" s="440"/>
      <c r="F72" s="439"/>
      <c r="G72" s="440"/>
      <c r="H72" s="439"/>
      <c r="I72" s="440"/>
      <c r="J72" s="439"/>
      <c r="K72" s="440"/>
      <c r="L72" s="439"/>
      <c r="M72" s="440"/>
      <c r="N72" s="439"/>
      <c r="O72" s="440"/>
    </row>
    <row r="73" spans="1:15">
      <c r="A73" s="317"/>
      <c r="C73" s="24"/>
      <c r="D73" s="24"/>
      <c r="E73" s="24"/>
      <c r="F73" s="317"/>
      <c r="G73" s="317"/>
      <c r="H73" s="317"/>
      <c r="I73" s="317"/>
      <c r="J73" s="317"/>
      <c r="K73" s="317"/>
      <c r="L73" s="317"/>
      <c r="M73" s="317"/>
      <c r="N73" s="317"/>
      <c r="O73" s="317"/>
    </row>
    <row r="74" spans="1:15">
      <c r="A74" s="317"/>
      <c r="C74" s="24"/>
      <c r="D74" s="24"/>
      <c r="E74" s="24"/>
      <c r="F74" s="317"/>
      <c r="G74" s="317"/>
      <c r="H74" s="317"/>
      <c r="I74" s="317"/>
      <c r="J74" s="317"/>
      <c r="K74" s="317"/>
      <c r="L74" s="317"/>
      <c r="M74" s="317"/>
      <c r="N74" s="317"/>
      <c r="O74" s="317"/>
    </row>
    <row r="75" spans="1:15">
      <c r="A75" s="317"/>
      <c r="C75" s="24"/>
      <c r="D75" s="24"/>
      <c r="E75" s="24"/>
      <c r="F75" s="317"/>
      <c r="G75" s="317"/>
      <c r="H75" s="317"/>
      <c r="I75" s="317"/>
      <c r="J75" s="317"/>
      <c r="K75" s="317"/>
      <c r="L75" s="317"/>
      <c r="M75" s="317"/>
      <c r="N75" s="317"/>
      <c r="O75" s="317"/>
    </row>
    <row r="76" spans="1:15">
      <c r="A76" s="317"/>
      <c r="C76" s="24"/>
      <c r="D76" s="24"/>
      <c r="E76" s="24"/>
      <c r="F76" s="317"/>
      <c r="G76" s="317"/>
      <c r="H76" s="317"/>
      <c r="I76" s="317"/>
      <c r="J76" s="317"/>
      <c r="K76" s="317"/>
      <c r="L76" s="317"/>
      <c r="M76" s="317"/>
      <c r="N76" s="317"/>
      <c r="O76" s="317"/>
    </row>
    <row r="77" spans="1:15">
      <c r="A77" s="317"/>
      <c r="C77" s="24"/>
      <c r="D77" s="24"/>
      <c r="E77" s="24"/>
      <c r="F77" s="317"/>
      <c r="G77" s="317"/>
      <c r="H77" s="317"/>
      <c r="I77" s="317"/>
      <c r="J77" s="317"/>
      <c r="K77" s="317"/>
      <c r="L77" s="317"/>
      <c r="M77" s="317"/>
      <c r="N77" s="317"/>
      <c r="O77" s="317"/>
    </row>
    <row r="78" spans="1:15">
      <c r="A78" s="317"/>
      <c r="C78" s="24"/>
      <c r="D78" s="24"/>
      <c r="E78" s="24"/>
      <c r="F78" s="317"/>
      <c r="G78" s="317"/>
      <c r="H78" s="317"/>
      <c r="I78" s="317"/>
      <c r="J78" s="317"/>
      <c r="K78" s="317"/>
      <c r="L78" s="317"/>
      <c r="M78" s="317"/>
      <c r="N78" s="317"/>
      <c r="O78" s="317"/>
    </row>
    <row r="79" spans="1:15">
      <c r="A79" s="317"/>
      <c r="C79" s="24"/>
      <c r="D79" s="24"/>
      <c r="E79" s="24"/>
      <c r="F79" s="317"/>
      <c r="G79" s="317"/>
      <c r="H79" s="317"/>
      <c r="I79" s="317"/>
      <c r="J79" s="317"/>
      <c r="K79" s="317"/>
      <c r="L79" s="317"/>
      <c r="M79" s="317"/>
      <c r="N79" s="317"/>
      <c r="O79" s="317"/>
    </row>
    <row r="80" spans="1:15">
      <c r="A80" s="317"/>
      <c r="C80" s="24"/>
      <c r="D80" s="24"/>
      <c r="E80" s="24"/>
      <c r="F80" s="317"/>
      <c r="G80" s="317"/>
      <c r="H80" s="317"/>
      <c r="I80" s="317"/>
      <c r="J80" s="317"/>
      <c r="K80" s="317"/>
      <c r="L80" s="317"/>
      <c r="M80" s="317"/>
      <c r="N80" s="317"/>
      <c r="O80" s="317"/>
    </row>
    <row r="81" spans="1:15">
      <c r="A81" s="317"/>
      <c r="C81" s="24"/>
      <c r="D81" s="24"/>
      <c r="E81" s="24"/>
      <c r="F81" s="317"/>
      <c r="G81" s="317"/>
      <c r="H81" s="317"/>
      <c r="I81" s="317"/>
      <c r="J81" s="317"/>
      <c r="K81" s="317"/>
      <c r="L81" s="317"/>
      <c r="M81" s="317"/>
      <c r="N81" s="317"/>
      <c r="O81" s="317"/>
    </row>
    <row r="82" spans="1:15">
      <c r="A82" s="317"/>
      <c r="C82" s="24"/>
      <c r="D82" s="24"/>
      <c r="E82" s="24"/>
      <c r="F82" s="317"/>
      <c r="G82" s="317"/>
      <c r="H82" s="317"/>
      <c r="I82" s="317"/>
      <c r="J82" s="317"/>
      <c r="K82" s="317"/>
      <c r="L82" s="317"/>
      <c r="M82" s="317"/>
      <c r="N82" s="317"/>
      <c r="O82" s="317"/>
    </row>
    <row r="83" spans="1:15">
      <c r="A83" s="317"/>
      <c r="C83" s="24"/>
      <c r="D83" s="24"/>
      <c r="E83" s="24"/>
      <c r="F83" s="317"/>
      <c r="G83" s="317"/>
      <c r="H83" s="317"/>
      <c r="I83" s="317"/>
      <c r="J83" s="317"/>
      <c r="K83" s="317"/>
      <c r="L83" s="317"/>
      <c r="M83" s="317"/>
      <c r="N83" s="317"/>
      <c r="O83" s="317"/>
    </row>
    <row r="84" spans="1:15">
      <c r="A84" s="317"/>
      <c r="C84" s="24"/>
      <c r="D84" s="24"/>
      <c r="E84" s="24"/>
      <c r="F84" s="317"/>
      <c r="G84" s="317"/>
      <c r="H84" s="317"/>
      <c r="I84" s="317"/>
      <c r="J84" s="317"/>
      <c r="K84" s="317"/>
      <c r="L84" s="317"/>
      <c r="M84" s="317"/>
      <c r="N84" s="317"/>
      <c r="O84" s="317"/>
    </row>
    <row r="85" spans="1:15">
      <c r="A85" s="317"/>
      <c r="C85" s="24"/>
      <c r="D85" s="24"/>
      <c r="E85" s="24"/>
      <c r="F85" s="317"/>
      <c r="G85" s="317"/>
      <c r="H85" s="317"/>
      <c r="I85" s="317"/>
      <c r="J85" s="317"/>
      <c r="K85" s="317"/>
      <c r="L85" s="317"/>
      <c r="M85" s="317"/>
      <c r="N85" s="317"/>
      <c r="O85" s="317"/>
    </row>
    <row r="86" spans="1:15">
      <c r="A86" s="317"/>
      <c r="C86" s="24"/>
      <c r="D86" s="24"/>
      <c r="E86" s="24"/>
      <c r="F86" s="317"/>
      <c r="G86" s="317"/>
      <c r="H86" s="317"/>
      <c r="I86" s="317"/>
      <c r="J86" s="317"/>
      <c r="K86" s="317"/>
      <c r="L86" s="317"/>
      <c r="M86" s="317"/>
      <c r="N86" s="317"/>
      <c r="O86" s="317"/>
    </row>
    <row r="87" spans="1:15">
      <c r="A87" s="317"/>
      <c r="C87" s="317"/>
      <c r="D87" s="317"/>
      <c r="E87" s="317"/>
      <c r="F87" s="317"/>
      <c r="G87" s="317"/>
      <c r="H87" s="317"/>
      <c r="I87" s="317"/>
      <c r="J87" s="317"/>
      <c r="K87" s="317"/>
      <c r="L87" s="317"/>
      <c r="M87" s="317"/>
      <c r="N87" s="317"/>
      <c r="O87" s="317"/>
    </row>
    <row r="88" spans="1:15">
      <c r="A88" s="317"/>
      <c r="C88" s="317"/>
      <c r="D88" s="317"/>
      <c r="E88" s="317"/>
      <c r="F88" s="317"/>
      <c r="G88" s="317"/>
      <c r="H88" s="317"/>
      <c r="I88" s="317"/>
      <c r="J88" s="317"/>
      <c r="K88" s="317"/>
      <c r="L88" s="317"/>
      <c r="M88" s="317"/>
      <c r="N88" s="317"/>
      <c r="O88" s="317"/>
    </row>
    <row r="89" spans="1:15">
      <c r="A89" s="317"/>
      <c r="C89" s="317"/>
      <c r="D89" s="317"/>
      <c r="E89" s="317"/>
      <c r="F89" s="317"/>
      <c r="G89" s="317"/>
      <c r="H89" s="317"/>
      <c r="I89" s="317"/>
      <c r="J89" s="317"/>
      <c r="K89" s="317"/>
      <c r="L89" s="317"/>
      <c r="M89" s="317"/>
      <c r="N89" s="317"/>
      <c r="O89" s="317"/>
    </row>
    <row r="90" spans="1:15">
      <c r="A90" s="317"/>
      <c r="C90" s="317"/>
      <c r="D90" s="317"/>
      <c r="E90" s="317"/>
      <c r="F90" s="317"/>
      <c r="G90" s="317"/>
      <c r="H90" s="317"/>
      <c r="I90" s="317"/>
      <c r="J90" s="317"/>
      <c r="K90" s="317"/>
      <c r="L90" s="317"/>
      <c r="M90" s="317"/>
      <c r="N90" s="317"/>
      <c r="O90" s="317"/>
    </row>
    <row r="91" spans="1:15">
      <c r="A91" s="317"/>
      <c r="C91" s="317"/>
      <c r="D91" s="317"/>
      <c r="E91" s="317"/>
      <c r="F91" s="317"/>
      <c r="G91" s="317"/>
      <c r="H91" s="317"/>
      <c r="I91" s="317"/>
      <c r="J91" s="317"/>
      <c r="K91" s="317"/>
      <c r="L91" s="317"/>
      <c r="M91" s="317"/>
      <c r="N91" s="317"/>
      <c r="O91" s="317"/>
    </row>
    <row r="92" spans="1:15">
      <c r="A92" s="317"/>
      <c r="C92" s="317"/>
      <c r="D92" s="317"/>
      <c r="E92" s="317"/>
      <c r="F92" s="317"/>
      <c r="G92" s="317"/>
      <c r="H92" s="317"/>
      <c r="I92" s="317"/>
      <c r="J92" s="317"/>
      <c r="K92" s="317"/>
      <c r="L92" s="317"/>
      <c r="M92" s="317"/>
      <c r="N92" s="317"/>
      <c r="O92" s="317"/>
    </row>
    <row r="93" spans="1:15">
      <c r="A93" s="317"/>
      <c r="C93" s="317"/>
      <c r="D93" s="317"/>
      <c r="E93" s="317"/>
      <c r="F93" s="317"/>
      <c r="G93" s="317"/>
      <c r="H93" s="317"/>
      <c r="I93" s="317"/>
      <c r="J93" s="317"/>
      <c r="K93" s="317"/>
      <c r="L93" s="317"/>
      <c r="M93" s="317"/>
      <c r="N93" s="317"/>
      <c r="O93" s="317"/>
    </row>
    <row r="94" spans="1:15">
      <c r="A94" s="317"/>
      <c r="C94" s="317"/>
      <c r="D94" s="317"/>
      <c r="E94" s="317"/>
      <c r="F94" s="317"/>
      <c r="G94" s="317"/>
      <c r="H94" s="317"/>
      <c r="I94" s="317"/>
      <c r="J94" s="317"/>
      <c r="K94" s="317"/>
      <c r="L94" s="317"/>
      <c r="M94" s="317"/>
      <c r="N94" s="317"/>
      <c r="O94" s="317"/>
    </row>
    <row r="95" spans="1:15">
      <c r="A95" s="317"/>
      <c r="C95" s="317"/>
      <c r="D95" s="317"/>
      <c r="E95" s="317"/>
      <c r="F95" s="317"/>
      <c r="G95" s="317"/>
      <c r="H95" s="317"/>
      <c r="I95" s="317"/>
      <c r="J95" s="317"/>
      <c r="K95" s="317"/>
      <c r="L95" s="317"/>
      <c r="M95" s="317"/>
      <c r="N95" s="317"/>
      <c r="O95" s="317"/>
    </row>
    <row r="96" spans="1:15">
      <c r="A96" s="317"/>
      <c r="C96" s="317"/>
      <c r="D96" s="317"/>
      <c r="E96" s="317"/>
      <c r="F96" s="317"/>
      <c r="G96" s="317"/>
      <c r="H96" s="317"/>
      <c r="I96" s="317"/>
      <c r="J96" s="317"/>
      <c r="K96" s="317"/>
      <c r="L96" s="317"/>
      <c r="M96" s="317"/>
      <c r="N96" s="317"/>
      <c r="O96" s="317"/>
    </row>
    <row r="97" spans="1:15">
      <c r="A97" s="317"/>
      <c r="C97" s="317"/>
      <c r="D97" s="317"/>
      <c r="E97" s="317"/>
      <c r="F97" s="317"/>
      <c r="G97" s="317"/>
      <c r="H97" s="317"/>
      <c r="I97" s="317"/>
      <c r="J97" s="317"/>
      <c r="K97" s="317"/>
      <c r="L97" s="317"/>
      <c r="M97" s="317"/>
      <c r="N97" s="317"/>
      <c r="O97" s="317"/>
    </row>
    <row r="98" spans="1:15">
      <c r="A98" s="317"/>
      <c r="C98" s="317"/>
      <c r="D98" s="317"/>
      <c r="E98" s="317"/>
      <c r="F98" s="317"/>
      <c r="G98" s="317"/>
      <c r="H98" s="317"/>
      <c r="I98" s="317"/>
      <c r="J98" s="317"/>
      <c r="K98" s="317"/>
      <c r="L98" s="317"/>
      <c r="M98" s="317"/>
      <c r="N98" s="317"/>
      <c r="O98" s="317"/>
    </row>
    <row r="99" spans="1:15">
      <c r="A99" s="317"/>
      <c r="C99" s="317"/>
      <c r="D99" s="317"/>
      <c r="E99" s="317"/>
      <c r="F99" s="317"/>
      <c r="G99" s="317"/>
      <c r="H99" s="317"/>
      <c r="I99" s="317"/>
      <c r="J99" s="317"/>
      <c r="K99" s="317"/>
      <c r="L99" s="317"/>
      <c r="M99" s="317"/>
      <c r="N99" s="317"/>
      <c r="O99" s="317"/>
    </row>
    <row r="100" spans="1:15">
      <c r="A100" s="317"/>
      <c r="C100" s="317"/>
      <c r="D100" s="317"/>
      <c r="E100" s="317"/>
      <c r="F100" s="317"/>
      <c r="G100" s="317"/>
      <c r="H100" s="317"/>
      <c r="I100" s="317"/>
      <c r="J100" s="317"/>
      <c r="K100" s="317"/>
      <c r="L100" s="317"/>
      <c r="M100" s="317"/>
      <c r="N100" s="317"/>
      <c r="O100" s="317"/>
    </row>
    <row r="101" spans="1:15">
      <c r="A101" s="317"/>
      <c r="C101" s="317"/>
      <c r="D101" s="317"/>
      <c r="E101" s="317"/>
      <c r="F101" s="317"/>
      <c r="G101" s="317"/>
      <c r="H101" s="317"/>
      <c r="I101" s="317"/>
      <c r="J101" s="317"/>
      <c r="K101" s="317"/>
      <c r="L101" s="317"/>
      <c r="M101" s="317"/>
      <c r="N101" s="317"/>
      <c r="O101" s="317"/>
    </row>
    <row r="102" spans="1:15">
      <c r="A102" s="317"/>
      <c r="C102" s="317"/>
      <c r="D102" s="317"/>
      <c r="E102" s="317"/>
      <c r="F102" s="317"/>
      <c r="G102" s="317"/>
      <c r="H102" s="317"/>
      <c r="I102" s="317"/>
      <c r="J102" s="317"/>
      <c r="K102" s="317"/>
      <c r="L102" s="317"/>
      <c r="M102" s="317"/>
      <c r="N102" s="317"/>
      <c r="O102" s="317"/>
    </row>
    <row r="103" spans="1:15">
      <c r="A103" s="317"/>
      <c r="C103" s="317"/>
      <c r="D103" s="317"/>
      <c r="E103" s="317"/>
      <c r="F103" s="317"/>
      <c r="G103" s="317"/>
      <c r="H103" s="317"/>
      <c r="I103" s="317"/>
      <c r="J103" s="317"/>
      <c r="K103" s="317"/>
      <c r="L103" s="317"/>
      <c r="M103" s="317"/>
      <c r="N103" s="317"/>
      <c r="O103" s="317"/>
    </row>
    <row r="104" spans="1:15">
      <c r="A104" s="317"/>
      <c r="C104" s="317"/>
      <c r="D104" s="317"/>
      <c r="E104" s="317"/>
      <c r="F104" s="317"/>
      <c r="G104" s="317"/>
      <c r="H104" s="317"/>
      <c r="I104" s="317"/>
      <c r="J104" s="317"/>
      <c r="K104" s="317"/>
      <c r="L104" s="317"/>
      <c r="M104" s="317"/>
      <c r="N104" s="317"/>
      <c r="O104" s="317"/>
    </row>
    <row r="105" spans="1:15">
      <c r="A105" s="317"/>
      <c r="C105" s="317"/>
      <c r="D105" s="317"/>
      <c r="E105" s="317"/>
      <c r="F105" s="317"/>
      <c r="G105" s="317"/>
      <c r="H105" s="317"/>
      <c r="I105" s="317"/>
      <c r="J105" s="317"/>
      <c r="K105" s="317"/>
      <c r="L105" s="317"/>
      <c r="M105" s="317"/>
      <c r="N105" s="317"/>
      <c r="O105" s="317"/>
    </row>
    <row r="106" spans="1:15">
      <c r="A106" s="317"/>
      <c r="C106" s="317"/>
      <c r="D106" s="317"/>
      <c r="E106" s="317"/>
      <c r="F106" s="317"/>
      <c r="G106" s="317"/>
      <c r="H106" s="317"/>
      <c r="I106" s="317"/>
      <c r="J106" s="317"/>
      <c r="K106" s="317"/>
      <c r="L106" s="317"/>
      <c r="M106" s="317"/>
      <c r="N106" s="317"/>
      <c r="O106" s="317"/>
    </row>
    <row r="107" spans="1:15">
      <c r="A107" s="317"/>
      <c r="C107" s="317"/>
      <c r="D107" s="317"/>
      <c r="E107" s="317"/>
      <c r="F107" s="317"/>
      <c r="G107" s="317"/>
      <c r="H107" s="317"/>
      <c r="I107" s="317"/>
      <c r="J107" s="317"/>
      <c r="K107" s="317"/>
      <c r="L107" s="317"/>
      <c r="M107" s="317"/>
      <c r="N107" s="317"/>
      <c r="O107" s="317"/>
    </row>
    <row r="108" spans="1:15">
      <c r="A108" s="317"/>
      <c r="C108" s="317"/>
      <c r="D108" s="317"/>
      <c r="E108" s="317"/>
      <c r="F108" s="317"/>
      <c r="G108" s="317"/>
      <c r="H108" s="317"/>
      <c r="I108" s="317"/>
      <c r="J108" s="317"/>
      <c r="K108" s="317"/>
      <c r="L108" s="317"/>
      <c r="M108" s="317"/>
      <c r="N108" s="317"/>
      <c r="O108" s="317"/>
    </row>
    <row r="109" spans="1:15">
      <c r="A109" s="317"/>
      <c r="C109" s="317"/>
      <c r="D109" s="317"/>
      <c r="E109" s="317"/>
      <c r="F109" s="317"/>
      <c r="G109" s="317"/>
      <c r="H109" s="317"/>
      <c r="I109" s="317"/>
      <c r="J109" s="317"/>
      <c r="K109" s="317"/>
      <c r="L109" s="317"/>
      <c r="M109" s="317"/>
      <c r="N109" s="317"/>
      <c r="O109" s="317"/>
    </row>
    <row r="110" spans="1:15">
      <c r="A110" s="317"/>
      <c r="C110" s="317"/>
      <c r="D110" s="317"/>
      <c r="E110" s="317"/>
      <c r="F110" s="317"/>
      <c r="G110" s="317"/>
      <c r="H110" s="317"/>
      <c r="I110" s="317"/>
      <c r="J110" s="317"/>
      <c r="K110" s="317"/>
      <c r="L110" s="317"/>
      <c r="M110" s="317"/>
      <c r="N110" s="317"/>
      <c r="O110" s="317"/>
    </row>
    <row r="111" spans="1:15">
      <c r="A111" s="317"/>
      <c r="C111" s="317"/>
      <c r="D111" s="317"/>
      <c r="E111" s="317"/>
      <c r="F111" s="317"/>
      <c r="G111" s="317"/>
      <c r="H111" s="317"/>
      <c r="I111" s="317"/>
      <c r="J111" s="317"/>
      <c r="K111" s="317"/>
      <c r="L111" s="317"/>
      <c r="M111" s="317"/>
      <c r="N111" s="317"/>
      <c r="O111" s="317"/>
    </row>
    <row r="112" spans="1:15">
      <c r="A112" s="317"/>
      <c r="C112" s="317"/>
      <c r="D112" s="317"/>
      <c r="E112" s="317"/>
      <c r="F112" s="317"/>
      <c r="G112" s="317"/>
      <c r="H112" s="317"/>
      <c r="I112" s="317"/>
      <c r="J112" s="317"/>
      <c r="K112" s="317"/>
      <c r="L112" s="317"/>
      <c r="M112" s="317"/>
      <c r="N112" s="317"/>
      <c r="O112" s="317"/>
    </row>
    <row r="113" spans="1:15">
      <c r="A113" s="317"/>
      <c r="C113" s="317"/>
      <c r="D113" s="317"/>
      <c r="E113" s="317"/>
      <c r="F113" s="317"/>
      <c r="G113" s="317"/>
      <c r="H113" s="317"/>
      <c r="I113" s="317"/>
      <c r="J113" s="317"/>
      <c r="K113" s="317"/>
      <c r="L113" s="317"/>
      <c r="M113" s="317"/>
      <c r="N113" s="317"/>
      <c r="O113" s="317"/>
    </row>
    <row r="114" spans="1:15">
      <c r="A114" s="317"/>
      <c r="C114" s="317"/>
      <c r="D114" s="317"/>
      <c r="E114" s="317"/>
      <c r="F114" s="317"/>
      <c r="G114" s="317"/>
      <c r="H114" s="317"/>
      <c r="I114" s="317"/>
      <c r="J114" s="317"/>
      <c r="K114" s="317"/>
      <c r="L114" s="317"/>
      <c r="M114" s="317"/>
      <c r="N114" s="317"/>
      <c r="O114" s="317"/>
    </row>
    <row r="115" spans="1:15">
      <c r="A115" s="317"/>
      <c r="C115" s="317"/>
      <c r="D115" s="317"/>
      <c r="E115" s="317"/>
      <c r="F115" s="317"/>
      <c r="G115" s="317"/>
      <c r="H115" s="317"/>
      <c r="I115" s="317"/>
      <c r="J115" s="317"/>
      <c r="K115" s="317"/>
      <c r="L115" s="317"/>
      <c r="M115" s="317"/>
      <c r="N115" s="317"/>
      <c r="O115" s="317"/>
    </row>
    <row r="116" spans="1:15">
      <c r="A116" s="317"/>
      <c r="C116" s="317"/>
      <c r="D116" s="317"/>
      <c r="E116" s="317"/>
      <c r="F116" s="317"/>
      <c r="G116" s="317"/>
      <c r="H116" s="317"/>
      <c r="I116" s="317"/>
      <c r="J116" s="317"/>
      <c r="K116" s="317"/>
      <c r="L116" s="317"/>
      <c r="M116" s="317"/>
      <c r="N116" s="317"/>
      <c r="O116" s="317"/>
    </row>
    <row r="117" spans="1:15">
      <c r="A117" s="317"/>
      <c r="C117" s="317"/>
      <c r="D117" s="317"/>
      <c r="E117" s="317"/>
      <c r="F117" s="317"/>
      <c r="G117" s="317"/>
      <c r="H117" s="317"/>
      <c r="I117" s="317"/>
      <c r="J117" s="317"/>
      <c r="K117" s="317"/>
      <c r="L117" s="317"/>
      <c r="M117" s="317"/>
      <c r="N117" s="317"/>
      <c r="O117" s="317"/>
    </row>
    <row r="118" spans="1:15">
      <c r="A118" s="317"/>
      <c r="C118" s="317"/>
      <c r="D118" s="317"/>
      <c r="E118" s="317"/>
      <c r="F118" s="317"/>
      <c r="G118" s="317"/>
      <c r="H118" s="317"/>
      <c r="I118" s="317"/>
      <c r="J118" s="317"/>
      <c r="K118" s="317"/>
      <c r="L118" s="317"/>
      <c r="M118" s="317"/>
      <c r="N118" s="317"/>
      <c r="O118" s="317"/>
    </row>
    <row r="119" spans="1:15">
      <c r="A119" s="317"/>
      <c r="C119" s="317"/>
      <c r="D119" s="317"/>
      <c r="E119" s="317"/>
      <c r="F119" s="317"/>
      <c r="G119" s="317"/>
      <c r="H119" s="317"/>
      <c r="I119" s="317"/>
      <c r="J119" s="317"/>
      <c r="K119" s="317"/>
      <c r="L119" s="317"/>
      <c r="M119" s="317"/>
      <c r="N119" s="317"/>
      <c r="O119" s="317"/>
    </row>
    <row r="120" spans="1:15">
      <c r="A120" s="317"/>
      <c r="C120" s="317"/>
      <c r="D120" s="317"/>
      <c r="E120" s="317"/>
      <c r="F120" s="317"/>
      <c r="G120" s="317"/>
      <c r="H120" s="317"/>
      <c r="I120" s="317"/>
      <c r="J120" s="317"/>
      <c r="K120" s="317"/>
      <c r="L120" s="317"/>
      <c r="M120" s="317"/>
      <c r="N120" s="317"/>
      <c r="O120" s="317"/>
    </row>
    <row r="121" spans="1:15">
      <c r="A121" s="317"/>
      <c r="C121" s="317"/>
      <c r="D121" s="317"/>
      <c r="E121" s="317"/>
      <c r="F121" s="317"/>
      <c r="G121" s="317"/>
      <c r="H121" s="317"/>
      <c r="I121" s="317"/>
      <c r="J121" s="317"/>
      <c r="K121" s="317"/>
      <c r="L121" s="317"/>
      <c r="M121" s="317"/>
      <c r="N121" s="317"/>
      <c r="O121" s="317"/>
    </row>
    <row r="122" spans="1:15">
      <c r="A122" s="317"/>
      <c r="C122" s="317"/>
      <c r="D122" s="317"/>
      <c r="E122" s="317"/>
      <c r="F122" s="317"/>
      <c r="G122" s="317"/>
      <c r="H122" s="317"/>
      <c r="I122" s="317"/>
      <c r="J122" s="317"/>
      <c r="K122" s="317"/>
      <c r="L122" s="317"/>
      <c r="M122" s="317"/>
      <c r="N122" s="317"/>
      <c r="O122" s="317"/>
    </row>
    <row r="123" spans="1:15">
      <c r="A123" s="317"/>
      <c r="C123" s="317"/>
      <c r="D123" s="317"/>
      <c r="E123" s="317"/>
      <c r="F123" s="317"/>
      <c r="G123" s="317"/>
      <c r="H123" s="317"/>
      <c r="I123" s="317"/>
      <c r="J123" s="317"/>
      <c r="K123" s="317"/>
      <c r="L123" s="317"/>
      <c r="M123" s="317"/>
      <c r="N123" s="317"/>
      <c r="O123" s="317"/>
    </row>
    <row r="124" spans="1:15">
      <c r="A124" s="317"/>
      <c r="C124" s="317"/>
      <c r="D124" s="317"/>
      <c r="E124" s="317"/>
      <c r="F124" s="317"/>
      <c r="G124" s="317"/>
      <c r="H124" s="317"/>
      <c r="I124" s="317"/>
      <c r="J124" s="317"/>
      <c r="K124" s="317"/>
      <c r="L124" s="317"/>
      <c r="M124" s="317"/>
      <c r="N124" s="317"/>
      <c r="O124" s="317"/>
    </row>
    <row r="125" spans="1:15">
      <c r="A125" s="317"/>
      <c r="C125" s="317"/>
      <c r="D125" s="317"/>
      <c r="E125" s="317"/>
      <c r="F125" s="317"/>
      <c r="G125" s="317"/>
      <c r="H125" s="317"/>
      <c r="I125" s="317"/>
      <c r="J125" s="317"/>
      <c r="K125" s="317"/>
      <c r="L125" s="317"/>
      <c r="M125" s="317"/>
      <c r="N125" s="317"/>
      <c r="O125" s="317"/>
    </row>
    <row r="126" spans="1:15">
      <c r="A126" s="317"/>
      <c r="C126" s="317"/>
      <c r="D126" s="317"/>
      <c r="E126" s="317"/>
      <c r="F126" s="317"/>
      <c r="G126" s="317"/>
      <c r="H126" s="317"/>
      <c r="I126" s="317"/>
      <c r="J126" s="317"/>
      <c r="K126" s="317"/>
      <c r="L126" s="317"/>
      <c r="M126" s="317"/>
      <c r="N126" s="317"/>
      <c r="O126" s="317"/>
    </row>
    <row r="127" spans="1:15">
      <c r="A127" s="317"/>
      <c r="C127" s="317"/>
      <c r="D127" s="317"/>
      <c r="E127" s="317"/>
      <c r="F127" s="317"/>
      <c r="G127" s="317"/>
      <c r="H127" s="317"/>
      <c r="I127" s="317"/>
      <c r="J127" s="317"/>
      <c r="K127" s="317"/>
      <c r="L127" s="317"/>
      <c r="M127" s="317"/>
      <c r="N127" s="317"/>
      <c r="O127" s="317"/>
    </row>
    <row r="128" spans="1:15">
      <c r="A128" s="317"/>
      <c r="C128" s="317"/>
      <c r="D128" s="317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</row>
    <row r="129" spans="1:15">
      <c r="A129" s="317"/>
      <c r="C129" s="317"/>
      <c r="D129" s="317"/>
      <c r="E129" s="317"/>
      <c r="F129" s="317"/>
      <c r="G129" s="317"/>
      <c r="H129" s="317"/>
      <c r="I129" s="317"/>
      <c r="J129" s="317"/>
      <c r="K129" s="317"/>
      <c r="L129" s="317"/>
      <c r="M129" s="317"/>
      <c r="N129" s="317"/>
      <c r="O129" s="317"/>
    </row>
    <row r="130" spans="1:15">
      <c r="A130" s="317"/>
      <c r="C130" s="317"/>
      <c r="D130" s="317"/>
      <c r="E130" s="317"/>
      <c r="F130" s="317"/>
      <c r="G130" s="317"/>
      <c r="H130" s="317"/>
      <c r="I130" s="317"/>
      <c r="J130" s="317"/>
      <c r="K130" s="317"/>
      <c r="L130" s="317"/>
      <c r="M130" s="317"/>
      <c r="N130" s="317"/>
      <c r="O130" s="317"/>
    </row>
    <row r="131" spans="1:15">
      <c r="A131" s="317"/>
      <c r="C131" s="317"/>
      <c r="D131" s="317"/>
      <c r="E131" s="317"/>
      <c r="F131" s="317"/>
      <c r="G131" s="317"/>
      <c r="H131" s="317"/>
      <c r="I131" s="317"/>
      <c r="J131" s="317"/>
      <c r="K131" s="317"/>
      <c r="L131" s="317"/>
      <c r="M131" s="317"/>
      <c r="N131" s="317"/>
      <c r="O131" s="317"/>
    </row>
    <row r="132" spans="1:15">
      <c r="A132" s="317"/>
      <c r="C132" s="317"/>
      <c r="D132" s="317"/>
      <c r="E132" s="317"/>
      <c r="F132" s="317"/>
      <c r="G132" s="317"/>
      <c r="H132" s="317"/>
      <c r="I132" s="317"/>
      <c r="J132" s="317"/>
      <c r="K132" s="317"/>
      <c r="L132" s="317"/>
      <c r="M132" s="317"/>
      <c r="N132" s="317"/>
      <c r="O132" s="317"/>
    </row>
    <row r="133" spans="1:15">
      <c r="A133" s="317"/>
      <c r="C133" s="317"/>
      <c r="D133" s="317"/>
      <c r="E133" s="317"/>
      <c r="F133" s="317"/>
      <c r="G133" s="317"/>
      <c r="H133" s="317"/>
      <c r="I133" s="317"/>
      <c r="J133" s="317"/>
      <c r="K133" s="317"/>
      <c r="L133" s="317"/>
      <c r="M133" s="317"/>
      <c r="N133" s="317"/>
      <c r="O133" s="317"/>
    </row>
    <row r="134" spans="1:15">
      <c r="A134" s="317"/>
      <c r="C134" s="317"/>
      <c r="D134" s="317"/>
      <c r="E134" s="317"/>
      <c r="F134" s="317"/>
      <c r="G134" s="317"/>
      <c r="H134" s="317"/>
      <c r="I134" s="317"/>
      <c r="J134" s="317"/>
      <c r="K134" s="317"/>
      <c r="L134" s="317"/>
      <c r="M134" s="317"/>
      <c r="N134" s="317"/>
      <c r="O134" s="317"/>
    </row>
    <row r="135" spans="1:15">
      <c r="A135" s="317"/>
      <c r="C135" s="317"/>
      <c r="D135" s="317"/>
      <c r="E135" s="317"/>
      <c r="F135" s="317"/>
      <c r="G135" s="317"/>
      <c r="H135" s="317"/>
      <c r="I135" s="317"/>
      <c r="J135" s="317"/>
      <c r="K135" s="317"/>
      <c r="L135" s="317"/>
      <c r="M135" s="317"/>
      <c r="N135" s="317"/>
      <c r="O135" s="317"/>
    </row>
    <row r="136" spans="1:15">
      <c r="A136" s="317"/>
      <c r="C136" s="317"/>
      <c r="D136" s="317"/>
      <c r="E136" s="317"/>
      <c r="F136" s="317"/>
      <c r="G136" s="317"/>
      <c r="H136" s="317"/>
      <c r="I136" s="317"/>
      <c r="J136" s="317"/>
      <c r="K136" s="317"/>
      <c r="L136" s="317"/>
      <c r="M136" s="317"/>
      <c r="N136" s="317"/>
      <c r="O136" s="317"/>
    </row>
    <row r="137" spans="1:15">
      <c r="A137" s="317"/>
      <c r="C137" s="317"/>
      <c r="D137" s="317"/>
      <c r="E137" s="317"/>
      <c r="F137" s="317"/>
      <c r="G137" s="317"/>
      <c r="H137" s="317"/>
      <c r="I137" s="317"/>
      <c r="J137" s="317"/>
      <c r="K137" s="317"/>
      <c r="L137" s="317"/>
      <c r="M137" s="317"/>
      <c r="N137" s="317"/>
      <c r="O137" s="317"/>
    </row>
    <row r="138" spans="1:15">
      <c r="A138" s="317"/>
      <c r="C138" s="317"/>
      <c r="D138" s="317"/>
      <c r="E138" s="317"/>
      <c r="F138" s="317"/>
      <c r="G138" s="317"/>
      <c r="H138" s="317"/>
      <c r="I138" s="317"/>
      <c r="J138" s="317"/>
      <c r="K138" s="317"/>
      <c r="L138" s="317"/>
      <c r="M138" s="317"/>
      <c r="N138" s="317"/>
      <c r="O138" s="317"/>
    </row>
    <row r="139" spans="1:15">
      <c r="A139" s="317"/>
      <c r="C139" s="317"/>
      <c r="D139" s="317"/>
      <c r="E139" s="317"/>
      <c r="F139" s="317"/>
      <c r="G139" s="317"/>
      <c r="H139" s="317"/>
      <c r="I139" s="317"/>
      <c r="J139" s="317"/>
      <c r="K139" s="317"/>
      <c r="L139" s="317"/>
      <c r="M139" s="317"/>
      <c r="N139" s="317"/>
      <c r="O139" s="317"/>
    </row>
    <row r="140" spans="1:15">
      <c r="A140" s="317"/>
      <c r="C140" s="317"/>
      <c r="D140" s="317"/>
      <c r="E140" s="317"/>
      <c r="F140" s="317"/>
      <c r="G140" s="317"/>
      <c r="H140" s="317"/>
      <c r="I140" s="317"/>
      <c r="J140" s="317"/>
      <c r="K140" s="317"/>
      <c r="L140" s="317"/>
      <c r="M140" s="317"/>
      <c r="N140" s="317"/>
      <c r="O140" s="317"/>
    </row>
    <row r="141" spans="1:15">
      <c r="A141" s="317"/>
      <c r="C141" s="317"/>
      <c r="D141" s="317"/>
      <c r="E141" s="317"/>
      <c r="F141" s="317"/>
      <c r="G141" s="317"/>
      <c r="H141" s="317"/>
      <c r="I141" s="317"/>
      <c r="J141" s="317"/>
      <c r="K141" s="317"/>
      <c r="L141" s="317"/>
      <c r="M141" s="317"/>
      <c r="N141" s="317"/>
      <c r="O141" s="317"/>
    </row>
    <row r="142" spans="1:15">
      <c r="A142" s="317"/>
      <c r="C142" s="317"/>
      <c r="D142" s="317"/>
      <c r="E142" s="317"/>
      <c r="F142" s="317"/>
      <c r="G142" s="317"/>
      <c r="H142" s="317"/>
      <c r="I142" s="317"/>
      <c r="J142" s="317"/>
      <c r="K142" s="317"/>
      <c r="L142" s="317"/>
      <c r="M142" s="317"/>
      <c r="N142" s="317"/>
      <c r="O142" s="317"/>
    </row>
    <row r="143" spans="1:15">
      <c r="A143" s="317"/>
      <c r="C143" s="317"/>
      <c r="D143" s="317"/>
      <c r="E143" s="317"/>
      <c r="F143" s="317"/>
      <c r="G143" s="317"/>
      <c r="H143" s="317"/>
      <c r="I143" s="317"/>
      <c r="J143" s="317"/>
      <c r="K143" s="317"/>
      <c r="L143" s="317"/>
      <c r="M143" s="317"/>
      <c r="N143" s="317"/>
      <c r="O143" s="317"/>
    </row>
    <row r="144" spans="1:15">
      <c r="A144" s="317"/>
      <c r="C144" s="317"/>
      <c r="D144" s="317"/>
      <c r="E144" s="317"/>
      <c r="F144" s="317"/>
      <c r="G144" s="317"/>
      <c r="H144" s="317"/>
      <c r="I144" s="317"/>
      <c r="J144" s="317"/>
      <c r="K144" s="317"/>
      <c r="L144" s="317"/>
      <c r="M144" s="317"/>
      <c r="N144" s="317"/>
      <c r="O144" s="317"/>
    </row>
    <row r="145" spans="1:15">
      <c r="A145" s="317"/>
      <c r="C145" s="317"/>
      <c r="D145" s="317"/>
      <c r="E145" s="317"/>
      <c r="F145" s="317"/>
      <c r="G145" s="317"/>
      <c r="H145" s="317"/>
      <c r="I145" s="317"/>
      <c r="J145" s="317"/>
      <c r="K145" s="317"/>
      <c r="L145" s="317"/>
      <c r="M145" s="317"/>
      <c r="N145" s="317"/>
      <c r="O145" s="317"/>
    </row>
    <row r="146" spans="1:15">
      <c r="A146" s="317"/>
      <c r="C146" s="317"/>
      <c r="D146" s="317"/>
      <c r="E146" s="317"/>
      <c r="F146" s="317"/>
      <c r="G146" s="317"/>
      <c r="H146" s="317"/>
      <c r="I146" s="317"/>
      <c r="J146" s="317"/>
      <c r="K146" s="317"/>
      <c r="L146" s="317"/>
      <c r="M146" s="317"/>
      <c r="N146" s="317"/>
      <c r="O146" s="317"/>
    </row>
    <row r="147" spans="1:15">
      <c r="A147" s="317"/>
      <c r="C147" s="317"/>
      <c r="D147" s="317"/>
      <c r="E147" s="317"/>
      <c r="F147" s="317"/>
      <c r="G147" s="317"/>
      <c r="H147" s="317"/>
      <c r="I147" s="317"/>
      <c r="J147" s="317"/>
      <c r="K147" s="317"/>
      <c r="L147" s="317"/>
      <c r="M147" s="317"/>
      <c r="N147" s="317"/>
      <c r="O147" s="317"/>
    </row>
    <row r="148" spans="1:15">
      <c r="A148" s="317"/>
      <c r="C148" s="317"/>
      <c r="D148" s="317"/>
      <c r="E148" s="317"/>
      <c r="F148" s="317"/>
      <c r="G148" s="317"/>
      <c r="H148" s="317"/>
      <c r="I148" s="317"/>
      <c r="J148" s="317"/>
      <c r="K148" s="317"/>
      <c r="L148" s="317"/>
      <c r="M148" s="317"/>
      <c r="N148" s="317"/>
      <c r="O148" s="317"/>
    </row>
    <row r="149" spans="1:15">
      <c r="A149" s="317"/>
      <c r="C149" s="317"/>
      <c r="D149" s="317"/>
      <c r="E149" s="317"/>
      <c r="F149" s="317"/>
      <c r="G149" s="317"/>
      <c r="H149" s="317"/>
      <c r="I149" s="317"/>
      <c r="J149" s="317"/>
      <c r="K149" s="317"/>
      <c r="L149" s="317"/>
      <c r="M149" s="317"/>
      <c r="N149" s="317"/>
      <c r="O149" s="317"/>
    </row>
    <row r="150" spans="1:15">
      <c r="A150" s="317"/>
      <c r="C150" s="317"/>
      <c r="D150" s="317"/>
      <c r="E150" s="317"/>
      <c r="F150" s="317"/>
      <c r="G150" s="317"/>
      <c r="H150" s="317"/>
      <c r="I150" s="317"/>
      <c r="J150" s="317"/>
      <c r="K150" s="317"/>
      <c r="L150" s="317"/>
      <c r="M150" s="317"/>
      <c r="N150" s="317"/>
      <c r="O150" s="317"/>
    </row>
    <row r="151" spans="1:15">
      <c r="A151" s="317"/>
      <c r="C151" s="317"/>
      <c r="D151" s="317"/>
      <c r="E151" s="317"/>
      <c r="F151" s="317"/>
      <c r="G151" s="317"/>
      <c r="H151" s="317"/>
      <c r="I151" s="317"/>
      <c r="J151" s="317"/>
      <c r="K151" s="317"/>
      <c r="L151" s="317"/>
      <c r="M151" s="317"/>
      <c r="N151" s="317"/>
      <c r="O151" s="317"/>
    </row>
    <row r="152" spans="1:15">
      <c r="A152" s="317"/>
      <c r="C152" s="317"/>
      <c r="D152" s="317"/>
      <c r="E152" s="317"/>
      <c r="F152" s="317"/>
      <c r="G152" s="317"/>
      <c r="H152" s="317"/>
      <c r="I152" s="317"/>
      <c r="J152" s="317"/>
      <c r="K152" s="317"/>
      <c r="L152" s="317"/>
      <c r="M152" s="317"/>
      <c r="N152" s="317"/>
      <c r="O152" s="317"/>
    </row>
    <row r="153" spans="1:15">
      <c r="A153" s="317"/>
      <c r="C153" s="317"/>
      <c r="D153" s="317"/>
      <c r="E153" s="317"/>
      <c r="F153" s="317"/>
      <c r="G153" s="317"/>
      <c r="H153" s="317"/>
      <c r="I153" s="317"/>
      <c r="J153" s="317"/>
      <c r="K153" s="317"/>
      <c r="L153" s="317"/>
      <c r="M153" s="317"/>
      <c r="N153" s="317"/>
      <c r="O153" s="317"/>
    </row>
    <row r="154" spans="1:15">
      <c r="A154" s="317"/>
      <c r="C154" s="317"/>
      <c r="D154" s="317"/>
      <c r="E154" s="317"/>
      <c r="F154" s="317"/>
      <c r="G154" s="317"/>
      <c r="H154" s="317"/>
      <c r="I154" s="317"/>
      <c r="J154" s="317"/>
      <c r="K154" s="317"/>
      <c r="L154" s="317"/>
      <c r="M154" s="317"/>
      <c r="N154" s="317"/>
      <c r="O154" s="317"/>
    </row>
    <row r="155" spans="1:15">
      <c r="A155" s="317"/>
      <c r="C155" s="317"/>
      <c r="D155" s="317"/>
      <c r="E155" s="317"/>
      <c r="F155" s="317"/>
      <c r="G155" s="317"/>
      <c r="H155" s="317"/>
      <c r="I155" s="317"/>
      <c r="J155" s="317"/>
      <c r="K155" s="317"/>
      <c r="L155" s="317"/>
      <c r="M155" s="317"/>
      <c r="N155" s="317"/>
      <c r="O155" s="317"/>
    </row>
    <row r="156" spans="1:15">
      <c r="A156" s="317"/>
      <c r="C156" s="317"/>
      <c r="D156" s="317"/>
      <c r="E156" s="317"/>
      <c r="F156" s="317"/>
      <c r="G156" s="317"/>
      <c r="H156" s="317"/>
      <c r="I156" s="317"/>
      <c r="J156" s="317"/>
      <c r="K156" s="317"/>
      <c r="L156" s="317"/>
      <c r="M156" s="317"/>
      <c r="N156" s="317"/>
      <c r="O156" s="317"/>
    </row>
    <row r="157" spans="1:15">
      <c r="A157" s="317"/>
      <c r="C157" s="317"/>
      <c r="D157" s="317"/>
      <c r="E157" s="317"/>
      <c r="F157" s="317"/>
      <c r="G157" s="317"/>
      <c r="H157" s="317"/>
      <c r="I157" s="317"/>
      <c r="J157" s="317"/>
      <c r="K157" s="317"/>
      <c r="L157" s="317"/>
      <c r="M157" s="317"/>
      <c r="N157" s="317"/>
      <c r="O157" s="317"/>
    </row>
    <row r="158" spans="1:15">
      <c r="A158" s="317"/>
      <c r="C158" s="317"/>
      <c r="D158" s="317"/>
      <c r="E158" s="317"/>
      <c r="F158" s="317"/>
      <c r="G158" s="317"/>
      <c r="H158" s="317"/>
      <c r="I158" s="317"/>
      <c r="J158" s="317"/>
      <c r="K158" s="317"/>
      <c r="L158" s="317"/>
      <c r="M158" s="317"/>
      <c r="N158" s="317"/>
      <c r="O158" s="317"/>
    </row>
    <row r="159" spans="1:15">
      <c r="A159" s="317"/>
      <c r="C159" s="317"/>
      <c r="D159" s="317"/>
      <c r="E159" s="317"/>
      <c r="F159" s="317"/>
      <c r="G159" s="317"/>
      <c r="H159" s="317"/>
      <c r="I159" s="317"/>
      <c r="J159" s="317"/>
      <c r="K159" s="317"/>
      <c r="L159" s="317"/>
      <c r="M159" s="317"/>
      <c r="N159" s="317"/>
      <c r="O159" s="317"/>
    </row>
    <row r="160" spans="1:15">
      <c r="A160" s="317"/>
      <c r="C160" s="317"/>
      <c r="D160" s="317"/>
      <c r="E160" s="317"/>
      <c r="F160" s="317"/>
      <c r="G160" s="317"/>
      <c r="H160" s="317"/>
      <c r="I160" s="317"/>
      <c r="J160" s="317"/>
      <c r="K160" s="317"/>
      <c r="L160" s="317"/>
      <c r="M160" s="317"/>
      <c r="N160" s="317"/>
      <c r="O160" s="317"/>
    </row>
    <row r="161" spans="1:15">
      <c r="A161" s="317"/>
      <c r="C161" s="317"/>
      <c r="D161" s="317"/>
      <c r="E161" s="317"/>
      <c r="F161" s="317"/>
      <c r="G161" s="317"/>
      <c r="H161" s="317"/>
      <c r="I161" s="317"/>
      <c r="J161" s="317"/>
      <c r="K161" s="317"/>
      <c r="L161" s="317"/>
      <c r="M161" s="317"/>
      <c r="N161" s="317"/>
      <c r="O161" s="317"/>
    </row>
    <row r="162" spans="1:15">
      <c r="A162" s="317"/>
      <c r="C162" s="317"/>
      <c r="D162" s="317"/>
      <c r="E162" s="317"/>
      <c r="F162" s="317"/>
      <c r="G162" s="317"/>
      <c r="H162" s="317"/>
      <c r="I162" s="317"/>
      <c r="J162" s="317"/>
      <c r="K162" s="317"/>
      <c r="L162" s="317"/>
      <c r="M162" s="317"/>
      <c r="N162" s="317"/>
      <c r="O162" s="317"/>
    </row>
    <row r="163" spans="1:15">
      <c r="A163" s="317"/>
      <c r="C163" s="317"/>
      <c r="D163" s="317"/>
      <c r="E163" s="317"/>
      <c r="F163" s="317"/>
      <c r="G163" s="317"/>
      <c r="H163" s="317"/>
      <c r="I163" s="317"/>
      <c r="J163" s="317"/>
      <c r="K163" s="317"/>
      <c r="L163" s="317"/>
      <c r="M163" s="317"/>
      <c r="N163" s="317"/>
      <c r="O163" s="317"/>
    </row>
    <row r="164" spans="1:15">
      <c r="A164" s="317"/>
      <c r="C164" s="317"/>
      <c r="D164" s="317"/>
      <c r="E164" s="317"/>
      <c r="F164" s="317"/>
      <c r="G164" s="317"/>
      <c r="H164" s="317"/>
      <c r="I164" s="317"/>
      <c r="J164" s="317"/>
      <c r="K164" s="317"/>
      <c r="L164" s="317"/>
      <c r="M164" s="317"/>
      <c r="N164" s="317"/>
      <c r="O164" s="317"/>
    </row>
    <row r="165" spans="1:15">
      <c r="A165" s="317"/>
      <c r="C165" s="317"/>
      <c r="D165" s="317"/>
      <c r="E165" s="317"/>
      <c r="F165" s="317"/>
      <c r="G165" s="317"/>
      <c r="H165" s="317"/>
      <c r="I165" s="317"/>
      <c r="J165" s="317"/>
      <c r="K165" s="317"/>
      <c r="L165" s="317"/>
      <c r="M165" s="317"/>
      <c r="N165" s="317"/>
      <c r="O165" s="317"/>
    </row>
    <row r="166" spans="1:15">
      <c r="A166" s="317"/>
      <c r="C166" s="317"/>
      <c r="D166" s="317"/>
      <c r="E166" s="317"/>
      <c r="F166" s="317"/>
      <c r="G166" s="317"/>
      <c r="H166" s="317"/>
      <c r="I166" s="317"/>
      <c r="J166" s="317"/>
      <c r="K166" s="317"/>
      <c r="L166" s="317"/>
      <c r="M166" s="317"/>
      <c r="N166" s="317"/>
      <c r="O166" s="317"/>
    </row>
    <row r="167" spans="1:15">
      <c r="A167" s="317"/>
      <c r="C167" s="317"/>
      <c r="D167" s="317"/>
      <c r="E167" s="317"/>
      <c r="F167" s="317"/>
      <c r="G167" s="317"/>
      <c r="H167" s="317"/>
      <c r="I167" s="317"/>
      <c r="J167" s="317"/>
      <c r="K167" s="317"/>
      <c r="L167" s="317"/>
      <c r="M167" s="317"/>
      <c r="N167" s="317"/>
      <c r="O167" s="317"/>
    </row>
    <row r="168" spans="1:15">
      <c r="A168" s="317"/>
      <c r="C168" s="317"/>
      <c r="D168" s="317"/>
      <c r="E168" s="317"/>
      <c r="F168" s="317"/>
      <c r="G168" s="317"/>
      <c r="H168" s="317"/>
      <c r="I168" s="317"/>
      <c r="J168" s="317"/>
      <c r="K168" s="317"/>
      <c r="L168" s="317"/>
      <c r="M168" s="317"/>
      <c r="N168" s="317"/>
      <c r="O168" s="317"/>
    </row>
    <row r="169" spans="1:15">
      <c r="A169" s="317"/>
      <c r="C169" s="317"/>
      <c r="D169" s="317"/>
      <c r="E169" s="317"/>
      <c r="F169" s="317"/>
      <c r="G169" s="317"/>
      <c r="H169" s="317"/>
      <c r="I169" s="317"/>
      <c r="J169" s="317"/>
      <c r="K169" s="317"/>
      <c r="L169" s="317"/>
      <c r="M169" s="317"/>
      <c r="N169" s="317"/>
      <c r="O169" s="317"/>
    </row>
    <row r="170" spans="1:15">
      <c r="A170" s="317"/>
      <c r="C170" s="317"/>
      <c r="D170" s="317"/>
      <c r="E170" s="317"/>
      <c r="F170" s="317"/>
      <c r="G170" s="317"/>
      <c r="H170" s="317"/>
      <c r="I170" s="317"/>
      <c r="J170" s="317"/>
      <c r="K170" s="317"/>
      <c r="L170" s="317"/>
      <c r="M170" s="317"/>
      <c r="N170" s="317"/>
      <c r="O170" s="317"/>
    </row>
    <row r="171" spans="1:15">
      <c r="A171" s="317"/>
      <c r="C171" s="317"/>
      <c r="D171" s="317"/>
      <c r="E171" s="317"/>
      <c r="F171" s="317"/>
      <c r="G171" s="317"/>
      <c r="H171" s="317"/>
      <c r="I171" s="317"/>
      <c r="J171" s="317"/>
      <c r="K171" s="317"/>
      <c r="L171" s="317"/>
      <c r="M171" s="317"/>
      <c r="N171" s="317"/>
      <c r="O171" s="317"/>
    </row>
    <row r="172" spans="1:15">
      <c r="A172" s="317"/>
      <c r="C172" s="317"/>
      <c r="D172" s="317"/>
      <c r="E172" s="317"/>
      <c r="F172" s="317"/>
      <c r="G172" s="317"/>
      <c r="H172" s="317"/>
      <c r="I172" s="317"/>
      <c r="J172" s="317"/>
      <c r="K172" s="317"/>
      <c r="L172" s="317"/>
      <c r="M172" s="317"/>
      <c r="N172" s="317"/>
      <c r="O172" s="317"/>
    </row>
    <row r="173" spans="1:15">
      <c r="A173" s="317"/>
      <c r="C173" s="317"/>
      <c r="D173" s="317"/>
      <c r="E173" s="317"/>
      <c r="F173" s="317"/>
      <c r="G173" s="317"/>
      <c r="H173" s="317"/>
      <c r="I173" s="317"/>
      <c r="J173" s="317"/>
      <c r="K173" s="317"/>
      <c r="L173" s="317"/>
      <c r="M173" s="317"/>
      <c r="N173" s="317"/>
      <c r="O173" s="317"/>
    </row>
    <row r="174" spans="1:15">
      <c r="A174" s="317"/>
      <c r="C174" s="317"/>
      <c r="D174" s="317"/>
      <c r="E174" s="317"/>
      <c r="F174" s="317"/>
      <c r="G174" s="317"/>
      <c r="H174" s="317"/>
      <c r="I174" s="317"/>
      <c r="J174" s="317"/>
      <c r="K174" s="317"/>
      <c r="L174" s="317"/>
      <c r="M174" s="317"/>
      <c r="N174" s="317"/>
      <c r="O174" s="317"/>
    </row>
    <row r="175" spans="1:15">
      <c r="A175" s="317"/>
      <c r="C175" s="317"/>
      <c r="D175" s="317"/>
      <c r="E175" s="317"/>
      <c r="F175" s="317"/>
      <c r="G175" s="317"/>
      <c r="H175" s="317"/>
      <c r="I175" s="317"/>
      <c r="J175" s="317"/>
      <c r="K175" s="317"/>
      <c r="L175" s="317"/>
      <c r="M175" s="317"/>
      <c r="N175" s="317"/>
      <c r="O175" s="317"/>
    </row>
    <row r="176" spans="1:15">
      <c r="A176" s="317"/>
      <c r="C176" s="317"/>
      <c r="D176" s="317"/>
      <c r="E176" s="317"/>
      <c r="F176" s="317"/>
      <c r="G176" s="317"/>
      <c r="H176" s="317"/>
      <c r="I176" s="317"/>
      <c r="J176" s="317"/>
      <c r="K176" s="317"/>
      <c r="L176" s="317"/>
      <c r="M176" s="317"/>
      <c r="N176" s="317"/>
      <c r="O176" s="317"/>
    </row>
    <row r="177" spans="1:15">
      <c r="A177" s="317"/>
      <c r="C177" s="317"/>
      <c r="D177" s="317"/>
      <c r="E177" s="317"/>
      <c r="F177" s="317"/>
      <c r="G177" s="317"/>
      <c r="H177" s="317"/>
      <c r="I177" s="317"/>
      <c r="J177" s="317"/>
      <c r="K177" s="317"/>
      <c r="L177" s="317"/>
      <c r="M177" s="317"/>
      <c r="N177" s="317"/>
      <c r="O177" s="317"/>
    </row>
    <row r="178" spans="1:15">
      <c r="A178" s="317"/>
      <c r="C178" s="317"/>
      <c r="D178" s="317"/>
      <c r="E178" s="317"/>
      <c r="F178" s="317"/>
      <c r="G178" s="317"/>
      <c r="H178" s="317"/>
      <c r="I178" s="317"/>
      <c r="J178" s="317"/>
      <c r="K178" s="317"/>
      <c r="L178" s="317"/>
      <c r="M178" s="317"/>
      <c r="N178" s="317"/>
      <c r="O178" s="317"/>
    </row>
    <row r="179" spans="1:15">
      <c r="A179" s="317"/>
      <c r="C179" s="317"/>
      <c r="D179" s="317"/>
      <c r="E179" s="317"/>
      <c r="F179" s="317"/>
      <c r="G179" s="317"/>
      <c r="H179" s="317"/>
      <c r="I179" s="317"/>
      <c r="J179" s="317"/>
      <c r="K179" s="317"/>
      <c r="L179" s="317"/>
      <c r="M179" s="317"/>
      <c r="N179" s="317"/>
      <c r="O179" s="317"/>
    </row>
    <row r="180" spans="1:15">
      <c r="A180" s="317"/>
      <c r="C180" s="317"/>
      <c r="D180" s="317"/>
      <c r="E180" s="317"/>
      <c r="F180" s="317"/>
      <c r="G180" s="317"/>
      <c r="H180" s="317"/>
      <c r="I180" s="317"/>
      <c r="J180" s="317"/>
      <c r="K180" s="317"/>
      <c r="L180" s="317"/>
      <c r="M180" s="317"/>
      <c r="N180" s="317"/>
      <c r="O180" s="317"/>
    </row>
    <row r="181" spans="1:15">
      <c r="A181" s="317"/>
      <c r="C181" s="317"/>
      <c r="D181" s="317"/>
      <c r="E181" s="317"/>
      <c r="F181" s="317"/>
      <c r="G181" s="317"/>
      <c r="H181" s="317"/>
      <c r="I181" s="317"/>
      <c r="J181" s="317"/>
      <c r="K181" s="317"/>
      <c r="L181" s="317"/>
      <c r="M181" s="317"/>
      <c r="N181" s="317"/>
      <c r="O181" s="317"/>
    </row>
    <row r="182" spans="1:15">
      <c r="A182" s="317"/>
      <c r="C182" s="317"/>
      <c r="D182" s="317"/>
      <c r="E182" s="317"/>
      <c r="F182" s="317"/>
      <c r="G182" s="317"/>
      <c r="H182" s="317"/>
      <c r="I182" s="317"/>
      <c r="J182" s="317"/>
      <c r="K182" s="317"/>
      <c r="L182" s="317"/>
      <c r="M182" s="317"/>
      <c r="N182" s="317"/>
      <c r="O182" s="317"/>
    </row>
    <row r="183" spans="1:15">
      <c r="A183" s="317"/>
      <c r="C183" s="317"/>
      <c r="D183" s="317"/>
      <c r="E183" s="317"/>
      <c r="F183" s="317"/>
      <c r="G183" s="317"/>
      <c r="H183" s="317"/>
      <c r="I183" s="317"/>
      <c r="J183" s="317"/>
      <c r="K183" s="317"/>
      <c r="L183" s="317"/>
      <c r="M183" s="317"/>
      <c r="N183" s="317"/>
      <c r="O183" s="317"/>
    </row>
    <row r="184" spans="1:15">
      <c r="A184" s="317"/>
      <c r="C184" s="317"/>
      <c r="D184" s="317"/>
      <c r="E184" s="317"/>
      <c r="F184" s="317"/>
      <c r="G184" s="317"/>
      <c r="H184" s="317"/>
      <c r="I184" s="317"/>
      <c r="J184" s="317"/>
      <c r="K184" s="317"/>
      <c r="L184" s="317"/>
      <c r="M184" s="317"/>
      <c r="N184" s="317"/>
      <c r="O184" s="317"/>
    </row>
    <row r="185" spans="1:15">
      <c r="A185" s="317"/>
      <c r="C185" s="317"/>
      <c r="D185" s="317"/>
      <c r="E185" s="317"/>
      <c r="F185" s="317"/>
      <c r="G185" s="317"/>
      <c r="H185" s="317"/>
      <c r="I185" s="317"/>
      <c r="J185" s="317"/>
      <c r="K185" s="317"/>
      <c r="L185" s="317"/>
      <c r="M185" s="317"/>
      <c r="N185" s="317"/>
      <c r="O185" s="317"/>
    </row>
    <row r="186" spans="1:15">
      <c r="A186" s="317"/>
      <c r="C186" s="317"/>
      <c r="D186" s="317"/>
      <c r="E186" s="317"/>
      <c r="F186" s="317"/>
      <c r="G186" s="317"/>
      <c r="H186" s="317"/>
      <c r="I186" s="317"/>
      <c r="J186" s="317"/>
      <c r="K186" s="317"/>
      <c r="L186" s="317"/>
      <c r="M186" s="317"/>
      <c r="N186" s="317"/>
      <c r="O186" s="317"/>
    </row>
    <row r="187" spans="1:15">
      <c r="A187" s="317"/>
      <c r="C187" s="317"/>
      <c r="D187" s="317"/>
      <c r="E187" s="317"/>
      <c r="F187" s="317"/>
      <c r="G187" s="317"/>
      <c r="H187" s="317"/>
      <c r="I187" s="317"/>
      <c r="J187" s="317"/>
      <c r="K187" s="317"/>
      <c r="L187" s="317"/>
      <c r="M187" s="317"/>
      <c r="N187" s="317"/>
      <c r="O187" s="317"/>
    </row>
    <row r="188" spans="1:15">
      <c r="A188" s="317"/>
      <c r="C188" s="317"/>
      <c r="D188" s="317"/>
      <c r="E188" s="317"/>
      <c r="F188" s="317"/>
      <c r="G188" s="317"/>
      <c r="H188" s="317"/>
      <c r="I188" s="317"/>
      <c r="J188" s="317"/>
      <c r="K188" s="317"/>
      <c r="L188" s="317"/>
      <c r="M188" s="317"/>
      <c r="N188" s="317"/>
      <c r="O188" s="317"/>
    </row>
    <row r="189" spans="1:15">
      <c r="A189" s="317"/>
      <c r="C189" s="317"/>
      <c r="D189" s="317"/>
      <c r="E189" s="317"/>
      <c r="F189" s="317"/>
      <c r="G189" s="317"/>
      <c r="H189" s="317"/>
      <c r="I189" s="317"/>
      <c r="J189" s="317"/>
      <c r="K189" s="317"/>
      <c r="L189" s="317"/>
      <c r="M189" s="317"/>
      <c r="N189" s="317"/>
      <c r="O189" s="317"/>
    </row>
    <row r="190" spans="1:15">
      <c r="A190" s="317"/>
      <c r="C190" s="317"/>
      <c r="D190" s="317"/>
      <c r="E190" s="317"/>
      <c r="F190" s="317"/>
      <c r="G190" s="317"/>
      <c r="H190" s="317"/>
      <c r="I190" s="317"/>
      <c r="J190" s="317"/>
      <c r="K190" s="317"/>
      <c r="L190" s="317"/>
      <c r="M190" s="317"/>
      <c r="N190" s="317"/>
      <c r="O190" s="317"/>
    </row>
    <row r="191" spans="1:15">
      <c r="A191" s="317"/>
      <c r="C191" s="317"/>
      <c r="D191" s="317"/>
      <c r="E191" s="317"/>
      <c r="F191" s="317"/>
      <c r="G191" s="317"/>
      <c r="H191" s="317"/>
      <c r="I191" s="317"/>
      <c r="J191" s="317"/>
      <c r="K191" s="317"/>
      <c r="L191" s="317"/>
      <c r="M191" s="317"/>
      <c r="N191" s="317"/>
      <c r="O191" s="317"/>
    </row>
    <row r="192" spans="1:15">
      <c r="A192" s="317"/>
      <c r="C192" s="317"/>
      <c r="D192" s="317"/>
      <c r="E192" s="317"/>
      <c r="F192" s="317"/>
      <c r="G192" s="317"/>
      <c r="H192" s="317"/>
      <c r="I192" s="317"/>
      <c r="J192" s="317"/>
      <c r="K192" s="317"/>
      <c r="L192" s="317"/>
      <c r="M192" s="317"/>
      <c r="N192" s="317"/>
      <c r="O192" s="317"/>
    </row>
    <row r="193" spans="1:15">
      <c r="A193" s="317"/>
      <c r="C193" s="317"/>
      <c r="D193" s="317"/>
      <c r="E193" s="317"/>
      <c r="F193" s="317"/>
      <c r="G193" s="317"/>
      <c r="H193" s="317"/>
      <c r="I193" s="317"/>
      <c r="J193" s="317"/>
      <c r="K193" s="317"/>
      <c r="L193" s="317"/>
      <c r="M193" s="317"/>
      <c r="N193" s="317"/>
      <c r="O193" s="317"/>
    </row>
    <row r="194" spans="1:15">
      <c r="A194" s="317"/>
      <c r="C194" s="317"/>
      <c r="D194" s="317"/>
      <c r="E194" s="317"/>
      <c r="F194" s="317"/>
      <c r="G194" s="317"/>
      <c r="H194" s="317"/>
      <c r="I194" s="317"/>
      <c r="J194" s="317"/>
      <c r="K194" s="317"/>
      <c r="L194" s="317"/>
      <c r="M194" s="317"/>
      <c r="N194" s="317"/>
      <c r="O194" s="317"/>
    </row>
    <row r="195" spans="1:15">
      <c r="A195" s="317"/>
      <c r="C195" s="317"/>
      <c r="D195" s="317"/>
      <c r="E195" s="317"/>
      <c r="F195" s="317"/>
      <c r="G195" s="317"/>
      <c r="H195" s="317"/>
      <c r="I195" s="317"/>
      <c r="J195" s="317"/>
      <c r="K195" s="317"/>
      <c r="L195" s="317"/>
      <c r="M195" s="317"/>
      <c r="N195" s="317"/>
      <c r="O195" s="317"/>
    </row>
    <row r="196" spans="1:15">
      <c r="A196" s="317"/>
      <c r="C196" s="317"/>
      <c r="D196" s="317"/>
      <c r="E196" s="317"/>
      <c r="F196" s="317"/>
      <c r="G196" s="317"/>
      <c r="H196" s="317"/>
      <c r="I196" s="317"/>
      <c r="J196" s="317"/>
      <c r="K196" s="317"/>
      <c r="L196" s="317"/>
      <c r="M196" s="317"/>
      <c r="N196" s="317"/>
      <c r="O196" s="317"/>
    </row>
    <row r="197" spans="1:15">
      <c r="A197" s="317"/>
      <c r="C197" s="317"/>
      <c r="D197" s="317"/>
      <c r="E197" s="317"/>
      <c r="F197" s="317"/>
      <c r="G197" s="317"/>
      <c r="H197" s="317"/>
      <c r="I197" s="317"/>
      <c r="J197" s="317"/>
      <c r="K197" s="317"/>
      <c r="L197" s="317"/>
      <c r="M197" s="317"/>
      <c r="N197" s="317"/>
      <c r="O197" s="317"/>
    </row>
    <row r="198" spans="1:15">
      <c r="A198" s="317"/>
      <c r="C198" s="317"/>
      <c r="D198" s="317"/>
      <c r="E198" s="317"/>
      <c r="F198" s="317"/>
      <c r="G198" s="317"/>
      <c r="H198" s="317"/>
      <c r="I198" s="317"/>
      <c r="J198" s="317"/>
      <c r="K198" s="317"/>
      <c r="L198" s="317"/>
      <c r="M198" s="317"/>
      <c r="N198" s="317"/>
      <c r="O198" s="317"/>
    </row>
    <row r="199" spans="1:15">
      <c r="A199" s="317"/>
      <c r="C199" s="317"/>
      <c r="D199" s="317"/>
      <c r="E199" s="317"/>
      <c r="F199" s="317"/>
      <c r="G199" s="317"/>
      <c r="H199" s="317"/>
      <c r="I199" s="317"/>
      <c r="J199" s="317"/>
      <c r="K199" s="317"/>
      <c r="L199" s="317"/>
      <c r="M199" s="317"/>
      <c r="N199" s="317"/>
      <c r="O199" s="317"/>
    </row>
    <row r="200" spans="1:15">
      <c r="A200" s="317"/>
      <c r="C200" s="317"/>
      <c r="D200" s="317"/>
      <c r="E200" s="317"/>
      <c r="F200" s="317"/>
      <c r="G200" s="317"/>
      <c r="H200" s="317"/>
      <c r="I200" s="317"/>
      <c r="J200" s="317"/>
      <c r="K200" s="317"/>
      <c r="L200" s="317"/>
      <c r="M200" s="317"/>
      <c r="N200" s="317"/>
      <c r="O200" s="317"/>
    </row>
    <row r="201" spans="1:15">
      <c r="A201" s="317"/>
      <c r="C201" s="317"/>
      <c r="D201" s="317"/>
      <c r="E201" s="317"/>
      <c r="F201" s="317"/>
      <c r="G201" s="317"/>
      <c r="H201" s="317"/>
      <c r="I201" s="317"/>
      <c r="J201" s="317"/>
      <c r="K201" s="317"/>
      <c r="L201" s="317"/>
      <c r="M201" s="317"/>
      <c r="N201" s="317"/>
      <c r="O201" s="317"/>
    </row>
    <row r="202" spans="1:15">
      <c r="A202" s="317"/>
      <c r="C202" s="317"/>
      <c r="D202" s="317"/>
      <c r="E202" s="317"/>
      <c r="F202" s="317"/>
      <c r="G202" s="317"/>
      <c r="H202" s="317"/>
      <c r="I202" s="317"/>
      <c r="J202" s="317"/>
      <c r="K202" s="317"/>
      <c r="L202" s="317"/>
      <c r="M202" s="317"/>
      <c r="N202" s="317"/>
      <c r="O202" s="317"/>
    </row>
    <row r="203" spans="1:15">
      <c r="A203" s="317"/>
      <c r="C203" s="317"/>
      <c r="D203" s="317"/>
      <c r="E203" s="317"/>
      <c r="F203" s="317"/>
      <c r="G203" s="317"/>
      <c r="H203" s="317"/>
      <c r="I203" s="317"/>
      <c r="J203" s="317"/>
      <c r="K203" s="317"/>
      <c r="L203" s="317"/>
      <c r="M203" s="317"/>
      <c r="N203" s="317"/>
      <c r="O203" s="317"/>
    </row>
    <row r="204" spans="1:15">
      <c r="A204" s="317"/>
      <c r="C204" s="317"/>
      <c r="D204" s="317"/>
      <c r="E204" s="317"/>
      <c r="F204" s="317"/>
      <c r="G204" s="317"/>
      <c r="H204" s="317"/>
      <c r="I204" s="317"/>
      <c r="J204" s="317"/>
      <c r="K204" s="317"/>
      <c r="L204" s="317"/>
      <c r="M204" s="317"/>
      <c r="N204" s="317"/>
      <c r="O204" s="317"/>
    </row>
    <row r="205" spans="1:15">
      <c r="A205" s="317"/>
      <c r="C205" s="317"/>
      <c r="D205" s="317"/>
      <c r="E205" s="317"/>
      <c r="F205" s="317"/>
      <c r="G205" s="317"/>
      <c r="H205" s="317"/>
      <c r="I205" s="317"/>
      <c r="J205" s="317"/>
      <c r="K205" s="317"/>
      <c r="L205" s="317"/>
      <c r="M205" s="317"/>
      <c r="N205" s="317"/>
      <c r="O205" s="317"/>
    </row>
    <row r="206" spans="1:15">
      <c r="A206" s="317"/>
      <c r="C206" s="317"/>
      <c r="D206" s="317"/>
      <c r="E206" s="317"/>
      <c r="F206" s="317"/>
      <c r="G206" s="317"/>
      <c r="H206" s="317"/>
      <c r="I206" s="317"/>
      <c r="J206" s="317"/>
      <c r="K206" s="317"/>
      <c r="L206" s="317"/>
      <c r="M206" s="317"/>
      <c r="N206" s="317"/>
      <c r="O206" s="317"/>
    </row>
    <row r="207" spans="1:15">
      <c r="A207" s="317"/>
      <c r="C207" s="317"/>
      <c r="D207" s="317"/>
      <c r="E207" s="317"/>
      <c r="F207" s="317"/>
      <c r="G207" s="317"/>
      <c r="H207" s="317"/>
      <c r="I207" s="317"/>
      <c r="J207" s="317"/>
      <c r="K207" s="317"/>
      <c r="L207" s="317"/>
      <c r="M207" s="317"/>
      <c r="N207" s="317"/>
      <c r="O207" s="317"/>
    </row>
    <row r="208" spans="1:15">
      <c r="A208" s="317"/>
      <c r="C208" s="317"/>
      <c r="D208" s="317"/>
      <c r="E208" s="317"/>
      <c r="F208" s="317"/>
      <c r="G208" s="317"/>
      <c r="H208" s="317"/>
      <c r="I208" s="317"/>
      <c r="J208" s="317"/>
      <c r="K208" s="317"/>
      <c r="L208" s="317"/>
      <c r="M208" s="317"/>
      <c r="N208" s="317"/>
      <c r="O208" s="317"/>
    </row>
    <row r="209" spans="1:15">
      <c r="A209" s="317"/>
      <c r="C209" s="317"/>
      <c r="D209" s="317"/>
      <c r="E209" s="317"/>
      <c r="F209" s="317"/>
      <c r="G209" s="317"/>
      <c r="H209" s="317"/>
      <c r="I209" s="317"/>
      <c r="J209" s="317"/>
      <c r="K209" s="317"/>
      <c r="L209" s="317"/>
      <c r="M209" s="317"/>
      <c r="N209" s="317"/>
      <c r="O209" s="317"/>
    </row>
    <row r="210" spans="1:15">
      <c r="A210" s="317"/>
      <c r="C210" s="317"/>
      <c r="D210" s="317"/>
      <c r="E210" s="317"/>
      <c r="F210" s="317"/>
      <c r="G210" s="317"/>
      <c r="H210" s="317"/>
      <c r="I210" s="317"/>
      <c r="J210" s="317"/>
      <c r="K210" s="317"/>
      <c r="L210" s="317"/>
      <c r="M210" s="317"/>
      <c r="N210" s="317"/>
      <c r="O210" s="317"/>
    </row>
    <row r="211" spans="1:15">
      <c r="A211" s="317"/>
      <c r="C211" s="317"/>
      <c r="D211" s="317"/>
      <c r="E211" s="317"/>
      <c r="F211" s="317"/>
      <c r="G211" s="317"/>
      <c r="H211" s="317"/>
      <c r="I211" s="317"/>
      <c r="J211" s="317"/>
      <c r="K211" s="317"/>
      <c r="L211" s="317"/>
      <c r="M211" s="317"/>
      <c r="N211" s="317"/>
      <c r="O211" s="317"/>
    </row>
    <row r="212" spans="1:15">
      <c r="A212" s="317"/>
      <c r="C212" s="317"/>
      <c r="D212" s="317"/>
      <c r="E212" s="317"/>
      <c r="F212" s="317"/>
      <c r="G212" s="317"/>
      <c r="H212" s="317"/>
      <c r="I212" s="317"/>
      <c r="J212" s="317"/>
      <c r="K212" s="317"/>
      <c r="L212" s="317"/>
      <c r="M212" s="317"/>
      <c r="N212" s="317"/>
      <c r="O212" s="317"/>
    </row>
    <row r="213" spans="1:15">
      <c r="A213" s="317"/>
      <c r="C213" s="317"/>
      <c r="D213" s="317"/>
      <c r="E213" s="317"/>
      <c r="F213" s="317"/>
      <c r="G213" s="317"/>
      <c r="H213" s="317"/>
      <c r="I213" s="317"/>
      <c r="J213" s="317"/>
      <c r="K213" s="317"/>
      <c r="L213" s="317"/>
      <c r="M213" s="317"/>
      <c r="N213" s="317"/>
      <c r="O213" s="317"/>
    </row>
    <row r="214" spans="1:15">
      <c r="A214" s="317"/>
      <c r="C214" s="317"/>
      <c r="D214" s="317"/>
      <c r="E214" s="317"/>
      <c r="F214" s="317"/>
      <c r="G214" s="317"/>
      <c r="H214" s="317"/>
      <c r="I214" s="317"/>
      <c r="J214" s="317"/>
      <c r="K214" s="317"/>
      <c r="L214" s="317"/>
      <c r="M214" s="317"/>
      <c r="N214" s="317"/>
      <c r="O214" s="317"/>
    </row>
    <row r="215" spans="1:15">
      <c r="A215" s="317"/>
      <c r="C215" s="317"/>
      <c r="D215" s="317"/>
      <c r="E215" s="317"/>
      <c r="F215" s="317"/>
      <c r="G215" s="317"/>
      <c r="H215" s="317"/>
      <c r="I215" s="317"/>
      <c r="J215" s="317"/>
      <c r="K215" s="317"/>
      <c r="L215" s="317"/>
      <c r="M215" s="317"/>
      <c r="N215" s="317"/>
      <c r="O215" s="317"/>
    </row>
    <row r="216" spans="1:15">
      <c r="A216" s="317"/>
      <c r="C216" s="317"/>
      <c r="D216" s="317"/>
      <c r="E216" s="317"/>
      <c r="F216" s="317"/>
      <c r="G216" s="317"/>
      <c r="H216" s="317"/>
      <c r="I216" s="317"/>
      <c r="J216" s="317"/>
      <c r="K216" s="317"/>
      <c r="L216" s="317"/>
      <c r="M216" s="317"/>
      <c r="N216" s="317"/>
      <c r="O216" s="317"/>
    </row>
    <row r="217" spans="1:15">
      <c r="A217" s="317"/>
      <c r="C217" s="317"/>
      <c r="D217" s="317"/>
      <c r="E217" s="317"/>
      <c r="F217" s="317"/>
      <c r="G217" s="317"/>
      <c r="H217" s="317"/>
      <c r="I217" s="317"/>
      <c r="J217" s="317"/>
      <c r="K217" s="317"/>
      <c r="L217" s="317"/>
      <c r="M217" s="317"/>
      <c r="N217" s="317"/>
      <c r="O217" s="317"/>
    </row>
    <row r="218" spans="1:15">
      <c r="A218" s="317"/>
      <c r="C218" s="317"/>
      <c r="D218" s="317"/>
      <c r="E218" s="317"/>
      <c r="F218" s="317"/>
      <c r="G218" s="317"/>
      <c r="H218" s="317"/>
      <c r="I218" s="317"/>
      <c r="J218" s="317"/>
      <c r="K218" s="317"/>
      <c r="L218" s="317"/>
      <c r="M218" s="317"/>
      <c r="N218" s="317"/>
      <c r="O218" s="317"/>
    </row>
    <row r="219" spans="1:15">
      <c r="A219" s="317"/>
      <c r="C219" s="317"/>
      <c r="D219" s="317"/>
      <c r="E219" s="317"/>
      <c r="F219" s="317"/>
      <c r="G219" s="317"/>
      <c r="H219" s="317"/>
      <c r="I219" s="317"/>
      <c r="J219" s="317"/>
      <c r="K219" s="317"/>
      <c r="L219" s="317"/>
      <c r="M219" s="317"/>
      <c r="N219" s="317"/>
      <c r="O219" s="317"/>
    </row>
    <row r="220" spans="1:15">
      <c r="A220" s="317"/>
      <c r="C220" s="317"/>
      <c r="D220" s="317"/>
      <c r="E220" s="317"/>
      <c r="F220" s="317"/>
      <c r="G220" s="317"/>
      <c r="H220" s="317"/>
      <c r="I220" s="317"/>
      <c r="J220" s="317"/>
      <c r="K220" s="317"/>
      <c r="L220" s="317"/>
      <c r="M220" s="317"/>
      <c r="N220" s="317"/>
      <c r="O220" s="317"/>
    </row>
    <row r="221" spans="1:15">
      <c r="A221" s="317"/>
      <c r="C221" s="317"/>
      <c r="D221" s="317"/>
      <c r="E221" s="317"/>
      <c r="F221" s="317"/>
      <c r="G221" s="317"/>
      <c r="H221" s="317"/>
      <c r="I221" s="317"/>
      <c r="J221" s="317"/>
      <c r="K221" s="317"/>
      <c r="L221" s="317"/>
      <c r="M221" s="317"/>
      <c r="N221" s="317"/>
      <c r="O221" s="317"/>
    </row>
    <row r="222" spans="1:15">
      <c r="A222" s="317"/>
      <c r="C222" s="317"/>
      <c r="D222" s="317"/>
      <c r="E222" s="317"/>
      <c r="F222" s="317"/>
      <c r="G222" s="317"/>
      <c r="H222" s="317"/>
      <c r="I222" s="317"/>
      <c r="J222" s="317"/>
      <c r="K222" s="317"/>
      <c r="L222" s="317"/>
      <c r="M222" s="317"/>
      <c r="N222" s="317"/>
      <c r="O222" s="317"/>
    </row>
    <row r="223" spans="1:15">
      <c r="A223" s="317"/>
      <c r="C223" s="317"/>
      <c r="D223" s="317"/>
      <c r="E223" s="317"/>
      <c r="F223" s="317"/>
      <c r="G223" s="317"/>
      <c r="H223" s="317"/>
      <c r="I223" s="317"/>
      <c r="J223" s="317"/>
      <c r="K223" s="317"/>
      <c r="L223" s="317"/>
      <c r="M223" s="317"/>
      <c r="N223" s="317"/>
      <c r="O223" s="317"/>
    </row>
    <row r="224" spans="1:15">
      <c r="A224" s="317"/>
      <c r="C224" s="317"/>
      <c r="D224" s="317"/>
      <c r="E224" s="317"/>
      <c r="F224" s="317"/>
      <c r="G224" s="317"/>
      <c r="H224" s="317"/>
      <c r="I224" s="317"/>
      <c r="J224" s="317"/>
      <c r="K224" s="317"/>
      <c r="L224" s="317"/>
      <c r="M224" s="317"/>
      <c r="N224" s="317"/>
      <c r="O224" s="317"/>
    </row>
    <row r="225" spans="1:15">
      <c r="A225" s="317"/>
      <c r="C225" s="317"/>
      <c r="D225" s="317"/>
      <c r="E225" s="317"/>
      <c r="F225" s="317"/>
      <c r="G225" s="317"/>
      <c r="H225" s="317"/>
      <c r="I225" s="317"/>
      <c r="J225" s="317"/>
      <c r="K225" s="317"/>
      <c r="L225" s="317"/>
      <c r="M225" s="317"/>
      <c r="N225" s="317"/>
      <c r="O225" s="317"/>
    </row>
    <row r="226" spans="1:15">
      <c r="A226" s="317"/>
      <c r="C226" s="317"/>
      <c r="D226" s="317"/>
      <c r="E226" s="317"/>
      <c r="F226" s="317"/>
      <c r="G226" s="317"/>
      <c r="H226" s="317"/>
      <c r="I226" s="317"/>
      <c r="J226" s="317"/>
      <c r="K226" s="317"/>
      <c r="L226" s="317"/>
      <c r="M226" s="317"/>
      <c r="N226" s="317"/>
      <c r="O226" s="317"/>
    </row>
    <row r="227" spans="1:15">
      <c r="A227" s="317"/>
      <c r="C227" s="317"/>
      <c r="D227" s="317"/>
      <c r="E227" s="317"/>
      <c r="F227" s="317"/>
      <c r="G227" s="317"/>
      <c r="H227" s="317"/>
      <c r="I227" s="317"/>
      <c r="J227" s="317"/>
      <c r="K227" s="317"/>
      <c r="L227" s="317"/>
      <c r="M227" s="317"/>
      <c r="N227" s="317"/>
      <c r="O227" s="317"/>
    </row>
    <row r="228" spans="1:15">
      <c r="A228" s="317"/>
      <c r="C228" s="317"/>
      <c r="D228" s="317"/>
      <c r="E228" s="317"/>
      <c r="F228" s="317"/>
      <c r="G228" s="317"/>
      <c r="H228" s="317"/>
      <c r="I228" s="317"/>
      <c r="J228" s="317"/>
      <c r="K228" s="317"/>
      <c r="L228" s="317"/>
      <c r="M228" s="317"/>
      <c r="N228" s="317"/>
      <c r="O228" s="317"/>
    </row>
    <row r="229" spans="1:15">
      <c r="A229" s="317"/>
      <c r="C229" s="317"/>
      <c r="D229" s="317"/>
      <c r="E229" s="317"/>
      <c r="F229" s="317"/>
      <c r="G229" s="317"/>
      <c r="H229" s="317"/>
      <c r="I229" s="317"/>
      <c r="J229" s="317"/>
      <c r="K229" s="317"/>
      <c r="L229" s="317"/>
      <c r="M229" s="317"/>
      <c r="N229" s="317"/>
      <c r="O229" s="317"/>
    </row>
    <row r="230" spans="1:15">
      <c r="A230" s="317"/>
      <c r="C230" s="317"/>
      <c r="D230" s="317"/>
      <c r="E230" s="317"/>
      <c r="F230" s="317"/>
      <c r="G230" s="317"/>
      <c r="H230" s="317"/>
      <c r="I230" s="317"/>
      <c r="J230" s="317"/>
      <c r="K230" s="317"/>
      <c r="L230" s="317"/>
      <c r="M230" s="317"/>
      <c r="N230" s="317"/>
      <c r="O230" s="317"/>
    </row>
    <row r="231" spans="1:15">
      <c r="A231" s="317"/>
      <c r="C231" s="317"/>
      <c r="D231" s="317"/>
      <c r="E231" s="317"/>
      <c r="F231" s="317"/>
      <c r="G231" s="317"/>
      <c r="H231" s="317"/>
      <c r="I231" s="317"/>
      <c r="J231" s="317"/>
      <c r="K231" s="317"/>
      <c r="L231" s="317"/>
      <c r="M231" s="317"/>
      <c r="N231" s="317"/>
      <c r="O231" s="317"/>
    </row>
    <row r="232" spans="1:15">
      <c r="A232" s="317"/>
      <c r="C232" s="317"/>
      <c r="D232" s="317"/>
      <c r="E232" s="317"/>
      <c r="F232" s="317"/>
      <c r="G232" s="317"/>
      <c r="H232" s="317"/>
      <c r="I232" s="317"/>
      <c r="J232" s="317"/>
      <c r="K232" s="317"/>
      <c r="L232" s="317"/>
      <c r="M232" s="317"/>
      <c r="N232" s="317"/>
      <c r="O232" s="317"/>
    </row>
    <row r="233" spans="1:15">
      <c r="A233" s="317"/>
      <c r="C233" s="317"/>
      <c r="D233" s="317"/>
      <c r="E233" s="317"/>
      <c r="F233" s="317"/>
      <c r="G233" s="317"/>
      <c r="H233" s="317"/>
      <c r="I233" s="317"/>
      <c r="J233" s="317"/>
      <c r="K233" s="317"/>
      <c r="L233" s="317"/>
      <c r="M233" s="317"/>
      <c r="N233" s="317"/>
      <c r="O233" s="317"/>
    </row>
    <row r="234" spans="1:15">
      <c r="A234" s="317"/>
      <c r="C234" s="317"/>
      <c r="D234" s="317"/>
      <c r="E234" s="317"/>
      <c r="F234" s="317"/>
      <c r="G234" s="317"/>
      <c r="H234" s="317"/>
      <c r="I234" s="317"/>
      <c r="J234" s="317"/>
      <c r="K234" s="317"/>
      <c r="L234" s="317"/>
      <c r="M234" s="317"/>
      <c r="N234" s="317"/>
      <c r="O234" s="317"/>
    </row>
    <row r="235" spans="1:15">
      <c r="A235" s="317"/>
      <c r="C235" s="317"/>
      <c r="D235" s="317"/>
      <c r="E235" s="317"/>
      <c r="F235" s="317"/>
      <c r="G235" s="317"/>
      <c r="H235" s="317"/>
      <c r="I235" s="317"/>
      <c r="J235" s="317"/>
      <c r="K235" s="317"/>
      <c r="L235" s="317"/>
      <c r="M235" s="317"/>
      <c r="N235" s="317"/>
      <c r="O235" s="317"/>
    </row>
    <row r="236" spans="1:15">
      <c r="A236" s="317"/>
      <c r="C236" s="317"/>
      <c r="D236" s="317"/>
      <c r="E236" s="317"/>
      <c r="F236" s="317"/>
      <c r="G236" s="317"/>
      <c r="H236" s="317"/>
      <c r="I236" s="317"/>
      <c r="J236" s="317"/>
      <c r="K236" s="317"/>
      <c r="L236" s="317"/>
      <c r="M236" s="317"/>
      <c r="N236" s="317"/>
      <c r="O236" s="317"/>
    </row>
    <row r="237" spans="1:15">
      <c r="A237" s="317"/>
      <c r="C237" s="317"/>
      <c r="D237" s="317"/>
      <c r="E237" s="317"/>
      <c r="F237" s="317"/>
      <c r="G237" s="317"/>
      <c r="H237" s="317"/>
      <c r="I237" s="317"/>
      <c r="J237" s="317"/>
      <c r="K237" s="317"/>
      <c r="L237" s="317"/>
      <c r="M237" s="317"/>
      <c r="N237" s="317"/>
      <c r="O237" s="317"/>
    </row>
    <row r="238" spans="1:15">
      <c r="A238" s="317"/>
      <c r="C238" s="317"/>
      <c r="D238" s="317"/>
      <c r="E238" s="317"/>
      <c r="F238" s="317"/>
      <c r="G238" s="317"/>
      <c r="H238" s="317"/>
      <c r="I238" s="317"/>
      <c r="J238" s="317"/>
      <c r="K238" s="317"/>
      <c r="L238" s="317"/>
      <c r="M238" s="317"/>
      <c r="N238" s="317"/>
      <c r="O238" s="317"/>
    </row>
    <row r="239" spans="1:15">
      <c r="A239" s="317"/>
      <c r="C239" s="317"/>
      <c r="D239" s="317"/>
      <c r="E239" s="317"/>
      <c r="F239" s="317"/>
      <c r="G239" s="317"/>
      <c r="H239" s="317"/>
      <c r="I239" s="317"/>
      <c r="J239" s="317"/>
      <c r="K239" s="317"/>
      <c r="L239" s="317"/>
      <c r="M239" s="317"/>
      <c r="N239" s="317"/>
      <c r="O239" s="317"/>
    </row>
    <row r="240" spans="1:15">
      <c r="A240" s="317"/>
      <c r="C240" s="317"/>
      <c r="D240" s="317"/>
      <c r="E240" s="317"/>
      <c r="F240" s="317"/>
      <c r="G240" s="317"/>
      <c r="H240" s="317"/>
      <c r="I240" s="317"/>
      <c r="J240" s="317"/>
      <c r="K240" s="317"/>
      <c r="L240" s="317"/>
      <c r="M240" s="317"/>
      <c r="N240" s="317"/>
      <c r="O240" s="317"/>
    </row>
    <row r="241" spans="1:15">
      <c r="A241" s="317"/>
      <c r="C241" s="317"/>
      <c r="D241" s="317"/>
      <c r="E241" s="317"/>
      <c r="F241" s="317"/>
      <c r="G241" s="317"/>
      <c r="H241" s="317"/>
      <c r="I241" s="317"/>
      <c r="J241" s="317"/>
      <c r="K241" s="317"/>
      <c r="L241" s="317"/>
      <c r="M241" s="317"/>
      <c r="N241" s="317"/>
      <c r="O241" s="317"/>
    </row>
    <row r="242" spans="1:15">
      <c r="A242" s="317"/>
      <c r="C242" s="317"/>
      <c r="D242" s="317"/>
      <c r="E242" s="317"/>
      <c r="F242" s="317"/>
      <c r="G242" s="317"/>
      <c r="H242" s="317"/>
      <c r="I242" s="317"/>
      <c r="J242" s="317"/>
      <c r="K242" s="317"/>
      <c r="L242" s="317"/>
      <c r="M242" s="317"/>
      <c r="N242" s="317"/>
      <c r="O242" s="317"/>
    </row>
    <row r="243" spans="1:15">
      <c r="A243" s="317"/>
      <c r="C243" s="317"/>
      <c r="D243" s="317"/>
      <c r="E243" s="317"/>
      <c r="F243" s="317"/>
      <c r="G243" s="317"/>
      <c r="H243" s="317"/>
      <c r="I243" s="317"/>
      <c r="J243" s="317"/>
      <c r="K243" s="317"/>
      <c r="L243" s="317"/>
      <c r="M243" s="317"/>
      <c r="N243" s="317"/>
      <c r="O243" s="317"/>
    </row>
    <row r="244" spans="1:15">
      <c r="A244" s="317"/>
      <c r="C244" s="317"/>
      <c r="D244" s="317"/>
      <c r="E244" s="317"/>
      <c r="F244" s="317"/>
      <c r="G244" s="317"/>
      <c r="H244" s="317"/>
      <c r="I244" s="317"/>
      <c r="J244" s="317"/>
      <c r="K244" s="317"/>
      <c r="L244" s="317"/>
      <c r="M244" s="317"/>
      <c r="N244" s="317"/>
      <c r="O244" s="317"/>
    </row>
    <row r="245" spans="1:15">
      <c r="A245" s="317"/>
      <c r="C245" s="317"/>
      <c r="D245" s="317"/>
      <c r="E245" s="317"/>
      <c r="F245" s="317"/>
      <c r="G245" s="317"/>
      <c r="H245" s="317"/>
      <c r="I245" s="317"/>
      <c r="J245" s="317"/>
      <c r="K245" s="317"/>
      <c r="L245" s="317"/>
      <c r="M245" s="317"/>
      <c r="N245" s="317"/>
      <c r="O245" s="317"/>
    </row>
    <row r="246" spans="1:15">
      <c r="A246" s="317"/>
      <c r="C246" s="317"/>
      <c r="D246" s="317"/>
      <c r="E246" s="317"/>
      <c r="F246" s="317"/>
      <c r="G246" s="317"/>
      <c r="H246" s="317"/>
      <c r="I246" s="317"/>
      <c r="J246" s="317"/>
      <c r="K246" s="317"/>
      <c r="L246" s="317"/>
      <c r="M246" s="317"/>
      <c r="N246" s="317"/>
      <c r="O246" s="317"/>
    </row>
    <row r="247" spans="1:15">
      <c r="A247" s="317"/>
      <c r="C247" s="317"/>
      <c r="D247" s="317"/>
      <c r="E247" s="317"/>
      <c r="F247" s="317"/>
      <c r="G247" s="317"/>
      <c r="H247" s="317"/>
      <c r="I247" s="317"/>
      <c r="J247" s="317"/>
      <c r="K247" s="317"/>
      <c r="L247" s="317"/>
      <c r="M247" s="317"/>
      <c r="N247" s="317"/>
      <c r="O247" s="317"/>
    </row>
    <row r="248" spans="1:15">
      <c r="A248" s="317"/>
      <c r="C248" s="317"/>
      <c r="D248" s="317"/>
      <c r="E248" s="317"/>
      <c r="F248" s="317"/>
      <c r="G248" s="317"/>
      <c r="H248" s="317"/>
      <c r="I248" s="317"/>
      <c r="J248" s="317"/>
      <c r="K248" s="317"/>
      <c r="L248" s="317"/>
      <c r="M248" s="317"/>
      <c r="N248" s="317"/>
      <c r="O248" s="317"/>
    </row>
    <row r="249" spans="1:15">
      <c r="A249" s="317"/>
      <c r="C249" s="317"/>
      <c r="D249" s="317"/>
      <c r="E249" s="317"/>
      <c r="F249" s="317"/>
      <c r="G249" s="317"/>
      <c r="H249" s="317"/>
      <c r="I249" s="317"/>
      <c r="J249" s="317"/>
      <c r="K249" s="317"/>
      <c r="L249" s="317"/>
      <c r="M249" s="317"/>
      <c r="N249" s="317"/>
      <c r="O249" s="317"/>
    </row>
    <row r="250" spans="1:15">
      <c r="A250" s="317"/>
      <c r="C250" s="317"/>
      <c r="D250" s="317"/>
      <c r="E250" s="317"/>
      <c r="F250" s="317"/>
      <c r="G250" s="317"/>
      <c r="H250" s="317"/>
      <c r="I250" s="317"/>
      <c r="J250" s="317"/>
      <c r="K250" s="317"/>
      <c r="L250" s="317"/>
      <c r="M250" s="317"/>
      <c r="N250" s="317"/>
      <c r="O250" s="317"/>
    </row>
    <row r="251" spans="1:15">
      <c r="A251" s="317"/>
      <c r="C251" s="317"/>
      <c r="D251" s="317"/>
      <c r="E251" s="317"/>
      <c r="F251" s="317"/>
      <c r="G251" s="317"/>
      <c r="H251" s="317"/>
      <c r="I251" s="317"/>
      <c r="J251" s="317"/>
      <c r="K251" s="317"/>
      <c r="L251" s="317"/>
      <c r="M251" s="317"/>
      <c r="N251" s="317"/>
      <c r="O251" s="317"/>
    </row>
    <row r="252" spans="1:15">
      <c r="A252" s="317"/>
      <c r="C252" s="317"/>
      <c r="D252" s="317"/>
      <c r="E252" s="317"/>
      <c r="F252" s="317"/>
      <c r="G252" s="317"/>
      <c r="H252" s="317"/>
      <c r="I252" s="317"/>
      <c r="J252" s="317"/>
      <c r="K252" s="317"/>
      <c r="L252" s="317"/>
      <c r="M252" s="317"/>
      <c r="N252" s="317"/>
      <c r="O252" s="317"/>
    </row>
    <row r="253" spans="1:15">
      <c r="A253" s="317"/>
      <c r="C253" s="317"/>
      <c r="D253" s="317"/>
      <c r="E253" s="317"/>
      <c r="F253" s="317"/>
      <c r="G253" s="317"/>
      <c r="H253" s="317"/>
      <c r="I253" s="317"/>
      <c r="J253" s="317"/>
      <c r="K253" s="317"/>
      <c r="L253" s="317"/>
      <c r="M253" s="317"/>
      <c r="N253" s="317"/>
      <c r="O253" s="317"/>
    </row>
    <row r="254" spans="1:15">
      <c r="A254" s="317"/>
      <c r="C254" s="317"/>
      <c r="D254" s="317"/>
      <c r="E254" s="317"/>
      <c r="F254" s="317"/>
      <c r="G254" s="317"/>
      <c r="H254" s="317"/>
      <c r="I254" s="317"/>
      <c r="J254" s="317"/>
      <c r="K254" s="317"/>
      <c r="L254" s="317"/>
      <c r="M254" s="317"/>
      <c r="N254" s="317"/>
      <c r="O254" s="317"/>
    </row>
    <row r="255" spans="1:15">
      <c r="A255" s="317"/>
      <c r="C255" s="317"/>
      <c r="D255" s="317"/>
      <c r="E255" s="317"/>
      <c r="F255" s="317"/>
      <c r="G255" s="317"/>
      <c r="H255" s="317"/>
      <c r="I255" s="317"/>
      <c r="J255" s="317"/>
      <c r="K255" s="317"/>
      <c r="L255" s="317"/>
      <c r="M255" s="317"/>
      <c r="N255" s="317"/>
      <c r="O255" s="317"/>
    </row>
    <row r="256" spans="1:15">
      <c r="A256" s="317"/>
      <c r="C256" s="317"/>
      <c r="D256" s="317"/>
      <c r="E256" s="317"/>
      <c r="F256" s="317"/>
      <c r="G256" s="317"/>
      <c r="H256" s="317"/>
      <c r="I256" s="317"/>
      <c r="J256" s="317"/>
      <c r="K256" s="317"/>
      <c r="L256" s="317"/>
      <c r="M256" s="317"/>
      <c r="N256" s="317"/>
      <c r="O256" s="317"/>
    </row>
    <row r="257" spans="1:15">
      <c r="A257" s="317"/>
      <c r="C257" s="317"/>
      <c r="D257" s="317"/>
      <c r="E257" s="317"/>
      <c r="F257" s="317"/>
      <c r="G257" s="317"/>
      <c r="H257" s="317"/>
      <c r="I257" s="317"/>
      <c r="J257" s="317"/>
      <c r="K257" s="317"/>
      <c r="L257" s="317"/>
      <c r="M257" s="317"/>
      <c r="N257" s="317"/>
      <c r="O257" s="317"/>
    </row>
    <row r="258" spans="1:15">
      <c r="A258" s="317"/>
      <c r="C258" s="317"/>
      <c r="D258" s="317"/>
      <c r="E258" s="317"/>
      <c r="F258" s="317"/>
      <c r="G258" s="317"/>
      <c r="H258" s="317"/>
      <c r="I258" s="317"/>
      <c r="J258" s="317"/>
      <c r="K258" s="317"/>
      <c r="L258" s="317"/>
      <c r="M258" s="317"/>
      <c r="N258" s="317"/>
      <c r="O258" s="317"/>
    </row>
    <row r="259" spans="1:15">
      <c r="A259" s="317"/>
      <c r="C259" s="317"/>
      <c r="D259" s="317"/>
      <c r="E259" s="317"/>
      <c r="F259" s="317"/>
      <c r="G259" s="317"/>
      <c r="H259" s="317"/>
      <c r="I259" s="317"/>
      <c r="J259" s="317"/>
      <c r="K259" s="317"/>
      <c r="L259" s="317"/>
      <c r="M259" s="317"/>
      <c r="N259" s="317"/>
      <c r="O259" s="317"/>
    </row>
    <row r="260" spans="1:15">
      <c r="A260" s="317"/>
      <c r="C260" s="317"/>
      <c r="D260" s="317"/>
      <c r="E260" s="317"/>
      <c r="F260" s="317"/>
      <c r="G260" s="317"/>
      <c r="H260" s="317"/>
      <c r="I260" s="317"/>
      <c r="J260" s="317"/>
      <c r="K260" s="317"/>
      <c r="L260" s="317"/>
      <c r="M260" s="317"/>
      <c r="N260" s="317"/>
      <c r="O260" s="317"/>
    </row>
    <row r="261" spans="1:15">
      <c r="A261" s="317"/>
      <c r="C261" s="317"/>
      <c r="D261" s="317"/>
      <c r="E261" s="317"/>
      <c r="F261" s="317"/>
      <c r="G261" s="317"/>
      <c r="H261" s="317"/>
      <c r="I261" s="317"/>
      <c r="J261" s="317"/>
      <c r="K261" s="317"/>
      <c r="L261" s="317"/>
      <c r="M261" s="317"/>
      <c r="N261" s="317"/>
      <c r="O261" s="317"/>
    </row>
    <row r="262" spans="1:15">
      <c r="A262" s="317"/>
      <c r="C262" s="317"/>
      <c r="D262" s="317"/>
      <c r="E262" s="317"/>
      <c r="F262" s="317"/>
      <c r="G262" s="317"/>
      <c r="H262" s="317"/>
      <c r="I262" s="317"/>
      <c r="J262" s="317"/>
      <c r="K262" s="317"/>
      <c r="L262" s="317"/>
      <c r="M262" s="317"/>
      <c r="N262" s="317"/>
      <c r="O262" s="317"/>
    </row>
    <row r="263" spans="1:15">
      <c r="A263" s="317"/>
      <c r="C263" s="317"/>
      <c r="D263" s="317"/>
      <c r="E263" s="317"/>
      <c r="F263" s="317"/>
      <c r="G263" s="317"/>
      <c r="H263" s="317"/>
      <c r="I263" s="317"/>
      <c r="J263" s="317"/>
      <c r="K263" s="317"/>
      <c r="L263" s="317"/>
      <c r="M263" s="317"/>
      <c r="N263" s="317"/>
      <c r="O263" s="317"/>
    </row>
    <row r="264" spans="1:15">
      <c r="A264" s="317"/>
      <c r="C264" s="317"/>
      <c r="D264" s="317"/>
      <c r="E264" s="317"/>
      <c r="F264" s="317"/>
      <c r="G264" s="317"/>
      <c r="H264" s="317"/>
      <c r="I264" s="317"/>
      <c r="J264" s="317"/>
      <c r="K264" s="317"/>
      <c r="L264" s="317"/>
      <c r="M264" s="317"/>
      <c r="N264" s="317"/>
      <c r="O264" s="317"/>
    </row>
    <row r="265" spans="1:15">
      <c r="A265" s="317"/>
      <c r="C265" s="317"/>
      <c r="D265" s="317"/>
      <c r="E265" s="317"/>
      <c r="F265" s="317"/>
      <c r="G265" s="317"/>
      <c r="H265" s="317"/>
      <c r="I265" s="317"/>
      <c r="J265" s="317"/>
      <c r="K265" s="317"/>
      <c r="L265" s="317"/>
      <c r="M265" s="317"/>
      <c r="N265" s="317"/>
      <c r="O265" s="317"/>
    </row>
    <row r="266" spans="1:15">
      <c r="A266" s="317"/>
      <c r="C266" s="317"/>
      <c r="D266" s="317"/>
      <c r="E266" s="317"/>
      <c r="F266" s="317"/>
      <c r="G266" s="317"/>
      <c r="H266" s="317"/>
      <c r="I266" s="317"/>
      <c r="J266" s="317"/>
      <c r="K266" s="317"/>
      <c r="L266" s="317"/>
      <c r="M266" s="317"/>
      <c r="N266" s="317"/>
      <c r="O266" s="317"/>
    </row>
    <row r="267" spans="1:15">
      <c r="A267" s="317"/>
      <c r="C267" s="317"/>
      <c r="D267" s="317"/>
      <c r="E267" s="317"/>
      <c r="F267" s="317"/>
      <c r="G267" s="317"/>
      <c r="H267" s="317"/>
      <c r="I267" s="317"/>
      <c r="J267" s="317"/>
      <c r="K267" s="317"/>
      <c r="L267" s="317"/>
      <c r="M267" s="317"/>
      <c r="N267" s="317"/>
      <c r="O267" s="317"/>
    </row>
    <row r="268" spans="1:15">
      <c r="A268" s="317"/>
      <c r="C268" s="317"/>
      <c r="D268" s="317"/>
      <c r="E268" s="317"/>
      <c r="F268" s="317"/>
      <c r="G268" s="317"/>
      <c r="H268" s="317"/>
      <c r="I268" s="317"/>
      <c r="J268" s="317"/>
      <c r="K268" s="317"/>
      <c r="L268" s="317"/>
      <c r="M268" s="317"/>
      <c r="N268" s="317"/>
      <c r="O268" s="317"/>
    </row>
    <row r="269" spans="1:15">
      <c r="A269" s="317"/>
      <c r="C269" s="317"/>
      <c r="D269" s="317"/>
      <c r="E269" s="317"/>
      <c r="F269" s="317"/>
      <c r="G269" s="317"/>
      <c r="H269" s="317"/>
      <c r="I269" s="317"/>
      <c r="J269" s="317"/>
      <c r="K269" s="317"/>
      <c r="L269" s="317"/>
      <c r="M269" s="317"/>
      <c r="N269" s="317"/>
      <c r="O269" s="317"/>
    </row>
    <row r="270" spans="1:15">
      <c r="A270" s="317"/>
      <c r="C270" s="317"/>
      <c r="D270" s="317"/>
      <c r="E270" s="317"/>
      <c r="F270" s="317"/>
      <c r="G270" s="317"/>
      <c r="H270" s="317"/>
      <c r="I270" s="317"/>
      <c r="J270" s="317"/>
      <c r="K270" s="317"/>
      <c r="L270" s="317"/>
      <c r="M270" s="317"/>
      <c r="N270" s="317"/>
      <c r="O270" s="317"/>
    </row>
    <row r="271" spans="1:15">
      <c r="A271" s="317"/>
      <c r="C271" s="317"/>
      <c r="D271" s="317"/>
      <c r="E271" s="317"/>
      <c r="F271" s="317"/>
      <c r="G271" s="317"/>
      <c r="H271" s="317"/>
      <c r="I271" s="317"/>
      <c r="J271" s="317"/>
      <c r="K271" s="317"/>
      <c r="L271" s="317"/>
      <c r="M271" s="317"/>
      <c r="N271" s="317"/>
      <c r="O271" s="317"/>
    </row>
    <row r="272" spans="1:15">
      <c r="A272" s="317"/>
      <c r="C272" s="317"/>
      <c r="D272" s="317"/>
      <c r="E272" s="317"/>
      <c r="F272" s="317"/>
      <c r="G272" s="317"/>
      <c r="H272" s="317"/>
      <c r="I272" s="317"/>
      <c r="J272" s="317"/>
      <c r="K272" s="317"/>
      <c r="L272" s="317"/>
      <c r="M272" s="317"/>
      <c r="N272" s="317"/>
      <c r="O272" s="317"/>
    </row>
    <row r="273" spans="1:15">
      <c r="A273" s="317"/>
      <c r="C273" s="317"/>
      <c r="D273" s="317"/>
      <c r="E273" s="317"/>
      <c r="F273" s="317"/>
      <c r="G273" s="317"/>
      <c r="H273" s="317"/>
      <c r="I273" s="317"/>
      <c r="J273" s="317"/>
      <c r="K273" s="317"/>
      <c r="L273" s="317"/>
      <c r="M273" s="317"/>
      <c r="N273" s="317"/>
      <c r="O273" s="317"/>
    </row>
    <row r="274" spans="1:15">
      <c r="A274" s="317"/>
      <c r="C274" s="317"/>
      <c r="D274" s="317"/>
      <c r="E274" s="317"/>
      <c r="F274" s="317"/>
      <c r="G274" s="317"/>
      <c r="H274" s="317"/>
      <c r="I274" s="317"/>
      <c r="J274" s="317"/>
      <c r="K274" s="317"/>
      <c r="L274" s="317"/>
      <c r="M274" s="317"/>
      <c r="N274" s="317"/>
      <c r="O274" s="317"/>
    </row>
    <row r="275" spans="1:15">
      <c r="A275" s="317"/>
      <c r="C275" s="317"/>
      <c r="D275" s="317"/>
      <c r="E275" s="317"/>
      <c r="F275" s="317"/>
      <c r="G275" s="317"/>
      <c r="H275" s="317"/>
      <c r="I275" s="317"/>
      <c r="J275" s="317"/>
      <c r="K275" s="317"/>
      <c r="L275" s="317"/>
      <c r="M275" s="317"/>
      <c r="N275" s="317"/>
      <c r="O275" s="317"/>
    </row>
    <row r="276" spans="1:15">
      <c r="A276" s="317"/>
      <c r="C276" s="317"/>
      <c r="D276" s="317"/>
      <c r="E276" s="317"/>
      <c r="F276" s="317"/>
      <c r="G276" s="317"/>
      <c r="H276" s="317"/>
      <c r="I276" s="317"/>
      <c r="J276" s="317"/>
      <c r="K276" s="317"/>
      <c r="L276" s="317"/>
      <c r="M276" s="317"/>
      <c r="N276" s="317"/>
      <c r="O276" s="317"/>
    </row>
    <row r="277" spans="1:15">
      <c r="A277" s="317"/>
      <c r="C277" s="317"/>
      <c r="D277" s="317"/>
      <c r="E277" s="317"/>
      <c r="F277" s="317"/>
      <c r="G277" s="317"/>
      <c r="H277" s="317"/>
      <c r="I277" s="317"/>
      <c r="J277" s="317"/>
      <c r="K277" s="317"/>
      <c r="L277" s="317"/>
      <c r="M277" s="317"/>
      <c r="N277" s="317"/>
      <c r="O277" s="317"/>
    </row>
    <row r="278" spans="1:15">
      <c r="A278" s="317"/>
      <c r="C278" s="317"/>
      <c r="D278" s="317"/>
      <c r="E278" s="317"/>
      <c r="F278" s="317"/>
      <c r="G278" s="317"/>
      <c r="H278" s="317"/>
      <c r="I278" s="317"/>
      <c r="J278" s="317"/>
      <c r="K278" s="317"/>
      <c r="L278" s="317"/>
      <c r="M278" s="317"/>
      <c r="N278" s="317"/>
      <c r="O278" s="317"/>
    </row>
    <row r="279" spans="1:15">
      <c r="A279" s="317"/>
      <c r="C279" s="317"/>
      <c r="D279" s="317"/>
      <c r="E279" s="317"/>
      <c r="F279" s="317"/>
      <c r="G279" s="317"/>
      <c r="H279" s="317"/>
      <c r="I279" s="317"/>
      <c r="J279" s="317"/>
      <c r="K279" s="317"/>
      <c r="L279" s="317"/>
      <c r="M279" s="317"/>
      <c r="N279" s="317"/>
      <c r="O279" s="317"/>
    </row>
    <row r="280" spans="1:15">
      <c r="A280" s="317"/>
      <c r="C280" s="317"/>
      <c r="D280" s="317"/>
      <c r="E280" s="317"/>
      <c r="F280" s="317"/>
      <c r="G280" s="317"/>
      <c r="H280" s="317"/>
      <c r="I280" s="317"/>
      <c r="J280" s="317"/>
      <c r="K280" s="317"/>
      <c r="L280" s="317"/>
      <c r="M280" s="317"/>
      <c r="N280" s="317"/>
      <c r="O280" s="317"/>
    </row>
    <row r="281" spans="1:15">
      <c r="A281" s="317"/>
      <c r="C281" s="317"/>
      <c r="D281" s="317"/>
      <c r="E281" s="317"/>
      <c r="F281" s="317"/>
      <c r="G281" s="317"/>
      <c r="H281" s="317"/>
      <c r="I281" s="317"/>
      <c r="J281" s="317"/>
      <c r="K281" s="317"/>
      <c r="L281" s="317"/>
      <c r="M281" s="317"/>
      <c r="N281" s="317"/>
      <c r="O281" s="317"/>
    </row>
    <row r="282" spans="1:15">
      <c r="A282" s="317"/>
      <c r="C282" s="317"/>
      <c r="D282" s="317"/>
      <c r="E282" s="317"/>
      <c r="F282" s="317"/>
      <c r="G282" s="317"/>
      <c r="H282" s="317"/>
      <c r="I282" s="317"/>
      <c r="J282" s="317"/>
      <c r="K282" s="317"/>
      <c r="L282" s="317"/>
      <c r="M282" s="317"/>
      <c r="N282" s="317"/>
      <c r="O282" s="317"/>
    </row>
    <row r="283" spans="1:15">
      <c r="A283" s="317"/>
      <c r="C283" s="317"/>
      <c r="D283" s="317"/>
      <c r="E283" s="317"/>
      <c r="F283" s="317"/>
      <c r="G283" s="317"/>
      <c r="H283" s="317"/>
      <c r="I283" s="317"/>
      <c r="J283" s="317"/>
      <c r="K283" s="317"/>
      <c r="L283" s="317"/>
      <c r="M283" s="317"/>
      <c r="N283" s="317"/>
      <c r="O283" s="317"/>
    </row>
    <row r="284" spans="1:15">
      <c r="A284" s="317"/>
      <c r="C284" s="317"/>
      <c r="D284" s="317"/>
      <c r="E284" s="317"/>
      <c r="F284" s="317"/>
      <c r="G284" s="317"/>
      <c r="H284" s="317"/>
      <c r="I284" s="317"/>
      <c r="J284" s="317"/>
      <c r="K284" s="317"/>
      <c r="L284" s="317"/>
      <c r="M284" s="317"/>
      <c r="N284" s="317"/>
      <c r="O284" s="317"/>
    </row>
    <row r="285" spans="1:15">
      <c r="A285" s="317"/>
      <c r="C285" s="317"/>
      <c r="D285" s="317"/>
      <c r="E285" s="317"/>
      <c r="F285" s="317"/>
      <c r="G285" s="317"/>
      <c r="H285" s="317"/>
      <c r="I285" s="317"/>
      <c r="J285" s="317"/>
      <c r="K285" s="317"/>
      <c r="L285" s="317"/>
      <c r="M285" s="317"/>
      <c r="N285" s="317"/>
      <c r="O285" s="317"/>
    </row>
    <row r="286" spans="1:15">
      <c r="A286" s="317"/>
      <c r="C286" s="317"/>
      <c r="D286" s="317"/>
      <c r="E286" s="317"/>
      <c r="F286" s="317"/>
      <c r="G286" s="317"/>
      <c r="H286" s="317"/>
      <c r="I286" s="317"/>
      <c r="J286" s="317"/>
      <c r="K286" s="317"/>
      <c r="L286" s="317"/>
      <c r="M286" s="317"/>
      <c r="N286" s="317"/>
      <c r="O286" s="317"/>
    </row>
    <row r="287" spans="1:15">
      <c r="A287" s="317"/>
      <c r="C287" s="317"/>
      <c r="D287" s="317"/>
      <c r="E287" s="317"/>
      <c r="F287" s="317"/>
      <c r="G287" s="317"/>
      <c r="H287" s="317"/>
      <c r="I287" s="317"/>
      <c r="J287" s="317"/>
      <c r="K287" s="317"/>
      <c r="L287" s="317"/>
      <c r="M287" s="317"/>
      <c r="N287" s="317"/>
      <c r="O287" s="317"/>
    </row>
    <row r="288" spans="1:15">
      <c r="A288" s="317"/>
      <c r="C288" s="317"/>
      <c r="D288" s="317"/>
      <c r="E288" s="317"/>
      <c r="F288" s="317"/>
      <c r="G288" s="317"/>
      <c r="H288" s="317"/>
      <c r="I288" s="317"/>
      <c r="J288" s="317"/>
      <c r="K288" s="317"/>
      <c r="L288" s="317"/>
      <c r="M288" s="317"/>
      <c r="N288" s="317"/>
      <c r="O288" s="317"/>
    </row>
    <row r="289" spans="1:15">
      <c r="A289" s="317"/>
      <c r="C289" s="317"/>
      <c r="D289" s="317"/>
      <c r="E289" s="317"/>
      <c r="F289" s="317"/>
      <c r="G289" s="317"/>
      <c r="H289" s="317"/>
      <c r="I289" s="317"/>
      <c r="J289" s="317"/>
      <c r="K289" s="317"/>
      <c r="L289" s="317"/>
      <c r="M289" s="317"/>
      <c r="N289" s="317"/>
      <c r="O289" s="317"/>
    </row>
    <row r="290" spans="1:15">
      <c r="A290" s="317"/>
      <c r="C290" s="317"/>
      <c r="D290" s="317"/>
      <c r="E290" s="317"/>
      <c r="F290" s="317"/>
      <c r="G290" s="317"/>
      <c r="H290" s="317"/>
      <c r="I290" s="317"/>
      <c r="J290" s="317"/>
      <c r="K290" s="317"/>
      <c r="L290" s="317"/>
      <c r="M290" s="317"/>
      <c r="N290" s="317"/>
      <c r="O290" s="317"/>
    </row>
    <row r="291" spans="1:15">
      <c r="A291" s="317"/>
      <c r="C291" s="317"/>
      <c r="D291" s="317"/>
      <c r="E291" s="317"/>
      <c r="F291" s="317"/>
      <c r="G291" s="317"/>
      <c r="H291" s="317"/>
      <c r="I291" s="317"/>
      <c r="J291" s="317"/>
      <c r="K291" s="317"/>
      <c r="L291" s="317"/>
      <c r="M291" s="317"/>
      <c r="N291" s="317"/>
      <c r="O291" s="317"/>
    </row>
    <row r="292" spans="1:15">
      <c r="A292" s="317"/>
      <c r="C292" s="317"/>
      <c r="D292" s="317"/>
      <c r="E292" s="317"/>
      <c r="F292" s="317"/>
      <c r="G292" s="317"/>
      <c r="H292" s="317"/>
      <c r="I292" s="317"/>
      <c r="J292" s="317"/>
      <c r="K292" s="317"/>
      <c r="L292" s="317"/>
      <c r="M292" s="317"/>
      <c r="N292" s="317"/>
      <c r="O292" s="317"/>
    </row>
    <row r="293" spans="1:15">
      <c r="A293" s="317"/>
      <c r="C293" s="317"/>
      <c r="D293" s="317"/>
      <c r="E293" s="317"/>
      <c r="F293" s="317"/>
      <c r="G293" s="317"/>
      <c r="H293" s="317"/>
      <c r="I293" s="317"/>
      <c r="J293" s="317"/>
      <c r="K293" s="317"/>
      <c r="L293" s="317"/>
      <c r="M293" s="317"/>
      <c r="N293" s="317"/>
      <c r="O293" s="317"/>
    </row>
    <row r="294" spans="1:15">
      <c r="A294" s="317"/>
      <c r="C294" s="317"/>
      <c r="D294" s="317"/>
      <c r="E294" s="317"/>
      <c r="F294" s="317"/>
      <c r="G294" s="317"/>
      <c r="H294" s="317"/>
      <c r="I294" s="317"/>
      <c r="J294" s="317"/>
      <c r="K294" s="317"/>
      <c r="L294" s="317"/>
      <c r="M294" s="317"/>
      <c r="N294" s="317"/>
      <c r="O294" s="317"/>
    </row>
    <row r="295" spans="1:15">
      <c r="A295" s="317"/>
      <c r="C295" s="317"/>
      <c r="D295" s="317"/>
      <c r="E295" s="317"/>
      <c r="F295" s="317"/>
      <c r="G295" s="317"/>
      <c r="H295" s="317"/>
      <c r="I295" s="317"/>
      <c r="J295" s="317"/>
      <c r="K295" s="317"/>
      <c r="L295" s="317"/>
      <c r="M295" s="317"/>
      <c r="N295" s="317"/>
      <c r="O295" s="317"/>
    </row>
    <row r="296" spans="1:15">
      <c r="A296" s="317"/>
      <c r="C296" s="317"/>
      <c r="D296" s="317"/>
      <c r="E296" s="317"/>
      <c r="F296" s="317"/>
      <c r="G296" s="317"/>
      <c r="H296" s="317"/>
      <c r="I296" s="317"/>
      <c r="J296" s="317"/>
      <c r="K296" s="317"/>
      <c r="L296" s="317"/>
      <c r="M296" s="317"/>
      <c r="N296" s="317"/>
      <c r="O296" s="317"/>
    </row>
    <row r="297" spans="1:15">
      <c r="A297" s="317"/>
      <c r="C297" s="317"/>
      <c r="D297" s="317"/>
      <c r="E297" s="317"/>
      <c r="F297" s="317"/>
      <c r="G297" s="317"/>
      <c r="H297" s="317"/>
      <c r="I297" s="317"/>
      <c r="J297" s="317"/>
      <c r="K297" s="317"/>
      <c r="L297" s="317"/>
      <c r="M297" s="317"/>
      <c r="N297" s="317"/>
      <c r="O297" s="317"/>
    </row>
    <row r="298" spans="1:15">
      <c r="A298" s="317"/>
      <c r="C298" s="317"/>
      <c r="D298" s="317"/>
      <c r="E298" s="317"/>
      <c r="F298" s="317"/>
      <c r="G298" s="317"/>
      <c r="H298" s="317"/>
      <c r="I298" s="317"/>
      <c r="J298" s="317"/>
      <c r="K298" s="317"/>
      <c r="L298" s="317"/>
      <c r="M298" s="317"/>
      <c r="N298" s="317"/>
      <c r="O298" s="317"/>
    </row>
    <row r="299" spans="1:15">
      <c r="A299" s="317"/>
      <c r="C299" s="317"/>
      <c r="D299" s="317"/>
      <c r="E299" s="317"/>
      <c r="F299" s="317"/>
      <c r="G299" s="317"/>
      <c r="H299" s="317"/>
      <c r="I299" s="317"/>
      <c r="J299" s="317"/>
      <c r="K299" s="317"/>
      <c r="L299" s="317"/>
      <c r="M299" s="317"/>
      <c r="N299" s="317"/>
      <c r="O299" s="317"/>
    </row>
    <row r="300" spans="1:15">
      <c r="A300" s="317"/>
      <c r="C300" s="317"/>
      <c r="D300" s="317"/>
      <c r="E300" s="317"/>
      <c r="F300" s="317"/>
      <c r="G300" s="317"/>
      <c r="H300" s="317"/>
      <c r="I300" s="317"/>
      <c r="J300" s="317"/>
      <c r="K300" s="317"/>
      <c r="L300" s="317"/>
      <c r="M300" s="317"/>
      <c r="N300" s="317"/>
      <c r="O300" s="317"/>
    </row>
    <row r="301" spans="1:15">
      <c r="A301" s="317"/>
      <c r="C301" s="317"/>
      <c r="D301" s="317"/>
      <c r="E301" s="317"/>
      <c r="F301" s="317"/>
      <c r="G301" s="317"/>
      <c r="H301" s="317"/>
      <c r="I301" s="317"/>
      <c r="J301" s="317"/>
      <c r="K301" s="317"/>
      <c r="L301" s="317"/>
      <c r="M301" s="317"/>
      <c r="N301" s="317"/>
      <c r="O301" s="317"/>
    </row>
    <row r="302" spans="1:15">
      <c r="A302" s="317"/>
      <c r="C302" s="317"/>
      <c r="D302" s="317"/>
      <c r="E302" s="317"/>
      <c r="F302" s="317"/>
      <c r="G302" s="317"/>
      <c r="H302" s="317"/>
      <c r="I302" s="317"/>
      <c r="J302" s="317"/>
      <c r="K302" s="317"/>
      <c r="L302" s="317"/>
      <c r="M302" s="317"/>
      <c r="N302" s="317"/>
      <c r="O302" s="317"/>
    </row>
    <row r="303" spans="1:15">
      <c r="A303" s="317"/>
      <c r="C303" s="317"/>
      <c r="D303" s="317"/>
      <c r="E303" s="317"/>
      <c r="F303" s="317"/>
      <c r="G303" s="317"/>
      <c r="H303" s="317"/>
      <c r="I303" s="317"/>
      <c r="J303" s="317"/>
      <c r="K303" s="317"/>
      <c r="L303" s="317"/>
      <c r="M303" s="317"/>
      <c r="N303" s="317"/>
      <c r="O303" s="317"/>
    </row>
    <row r="304" spans="1:15">
      <c r="A304" s="317"/>
      <c r="C304" s="317"/>
      <c r="D304" s="317"/>
      <c r="E304" s="317"/>
      <c r="F304" s="317"/>
      <c r="G304" s="317"/>
      <c r="H304" s="317"/>
      <c r="I304" s="317"/>
      <c r="J304" s="317"/>
      <c r="K304" s="317"/>
      <c r="L304" s="317"/>
      <c r="M304" s="317"/>
      <c r="N304" s="317"/>
      <c r="O304" s="317"/>
    </row>
    <row r="305" spans="1:15">
      <c r="A305" s="317"/>
      <c r="C305" s="317"/>
      <c r="D305" s="317"/>
      <c r="E305" s="317"/>
      <c r="F305" s="317"/>
      <c r="G305" s="317"/>
      <c r="H305" s="317"/>
      <c r="I305" s="317"/>
      <c r="J305" s="317"/>
      <c r="K305" s="317"/>
      <c r="L305" s="317"/>
      <c r="M305" s="317"/>
      <c r="N305" s="317"/>
      <c r="O305" s="317"/>
    </row>
    <row r="306" spans="1:15">
      <c r="A306" s="317"/>
      <c r="C306" s="317"/>
      <c r="D306" s="317"/>
      <c r="E306" s="317"/>
      <c r="F306" s="317"/>
      <c r="G306" s="317"/>
      <c r="H306" s="317"/>
      <c r="I306" s="317"/>
      <c r="J306" s="317"/>
      <c r="K306" s="317"/>
      <c r="L306" s="317"/>
      <c r="M306" s="317"/>
      <c r="N306" s="317"/>
      <c r="O306" s="317"/>
    </row>
    <row r="307" spans="1:15">
      <c r="A307" s="317"/>
      <c r="C307" s="317"/>
      <c r="D307" s="317"/>
      <c r="E307" s="317"/>
      <c r="F307" s="317"/>
      <c r="G307" s="317"/>
      <c r="H307" s="317"/>
      <c r="I307" s="317"/>
      <c r="J307" s="317"/>
      <c r="K307" s="317"/>
      <c r="L307" s="317"/>
      <c r="M307" s="317"/>
      <c r="N307" s="317"/>
      <c r="O307" s="317"/>
    </row>
    <row r="308" spans="1:15">
      <c r="A308" s="317"/>
      <c r="C308" s="317"/>
      <c r="D308" s="317"/>
      <c r="E308" s="317"/>
      <c r="F308" s="317"/>
      <c r="G308" s="317"/>
      <c r="H308" s="317"/>
      <c r="I308" s="317"/>
      <c r="J308" s="317"/>
      <c r="K308" s="317"/>
      <c r="L308" s="317"/>
      <c r="M308" s="317"/>
      <c r="N308" s="317"/>
      <c r="O308" s="317"/>
    </row>
    <row r="309" spans="1:15">
      <c r="A309" s="317"/>
      <c r="C309" s="317"/>
      <c r="D309" s="317"/>
      <c r="E309" s="317"/>
      <c r="F309" s="317"/>
      <c r="G309" s="317"/>
      <c r="H309" s="317"/>
      <c r="I309" s="317"/>
      <c r="J309" s="317"/>
      <c r="K309" s="317"/>
      <c r="L309" s="317"/>
      <c r="M309" s="317"/>
      <c r="N309" s="317"/>
      <c r="O309" s="317"/>
    </row>
    <row r="310" spans="1:15">
      <c r="A310" s="317"/>
      <c r="C310" s="317"/>
      <c r="D310" s="317"/>
      <c r="E310" s="317"/>
      <c r="F310" s="317"/>
      <c r="G310" s="317"/>
      <c r="H310" s="317"/>
      <c r="I310" s="317"/>
      <c r="J310" s="317"/>
      <c r="K310" s="317"/>
      <c r="L310" s="317"/>
      <c r="M310" s="317"/>
      <c r="N310" s="317"/>
      <c r="O310" s="317"/>
    </row>
    <row r="311" spans="1:15">
      <c r="A311" s="317"/>
      <c r="C311" s="317"/>
      <c r="D311" s="317"/>
      <c r="E311" s="317"/>
      <c r="F311" s="317"/>
      <c r="G311" s="317"/>
      <c r="H311" s="317"/>
      <c r="I311" s="317"/>
      <c r="J311" s="317"/>
      <c r="K311" s="317"/>
      <c r="L311" s="317"/>
      <c r="M311" s="317"/>
      <c r="N311" s="317"/>
      <c r="O311" s="317"/>
    </row>
    <row r="312" spans="1:15">
      <c r="A312" s="317"/>
      <c r="C312" s="317"/>
      <c r="D312" s="317"/>
      <c r="E312" s="317"/>
      <c r="F312" s="317"/>
      <c r="G312" s="317"/>
      <c r="H312" s="317"/>
      <c r="I312" s="317"/>
      <c r="J312" s="317"/>
      <c r="K312" s="317"/>
      <c r="L312" s="317"/>
      <c r="M312" s="317"/>
      <c r="N312" s="317"/>
      <c r="O312" s="317"/>
    </row>
    <row r="313" spans="1:15">
      <c r="A313" s="317"/>
      <c r="C313" s="317"/>
      <c r="D313" s="317"/>
      <c r="E313" s="317"/>
      <c r="F313" s="317"/>
      <c r="G313" s="317"/>
      <c r="H313" s="317"/>
      <c r="I313" s="317"/>
      <c r="J313" s="317"/>
      <c r="K313" s="317"/>
      <c r="L313" s="317"/>
      <c r="M313" s="317"/>
      <c r="N313" s="317"/>
      <c r="O313" s="317"/>
    </row>
    <row r="314" spans="1:15">
      <c r="A314" s="317"/>
      <c r="C314" s="317"/>
      <c r="D314" s="317"/>
      <c r="E314" s="317"/>
      <c r="F314" s="317"/>
      <c r="G314" s="317"/>
      <c r="H314" s="317"/>
      <c r="I314" s="317"/>
      <c r="J314" s="317"/>
      <c r="K314" s="317"/>
      <c r="L314" s="317"/>
      <c r="M314" s="317"/>
      <c r="N314" s="317"/>
      <c r="O314" s="317"/>
    </row>
    <row r="315" spans="1:15">
      <c r="A315" s="317"/>
      <c r="C315" s="317"/>
      <c r="D315" s="317"/>
      <c r="E315" s="317"/>
      <c r="F315" s="317"/>
      <c r="G315" s="317"/>
      <c r="H315" s="317"/>
      <c r="I315" s="317"/>
      <c r="J315" s="317"/>
      <c r="K315" s="317"/>
      <c r="L315" s="317"/>
      <c r="M315" s="317"/>
      <c r="N315" s="317"/>
      <c r="O315" s="317"/>
    </row>
    <row r="316" spans="1:15">
      <c r="A316" s="317"/>
      <c r="C316" s="317"/>
      <c r="D316" s="317"/>
      <c r="E316" s="317"/>
      <c r="F316" s="317"/>
      <c r="G316" s="317"/>
      <c r="H316" s="317"/>
      <c r="I316" s="317"/>
      <c r="J316" s="317"/>
      <c r="K316" s="317"/>
      <c r="L316" s="317"/>
      <c r="M316" s="317"/>
      <c r="N316" s="317"/>
      <c r="O316" s="317"/>
    </row>
    <row r="317" spans="1:15">
      <c r="A317" s="317"/>
      <c r="C317" s="317"/>
      <c r="D317" s="317"/>
      <c r="E317" s="317"/>
      <c r="F317" s="317"/>
      <c r="G317" s="317"/>
      <c r="H317" s="317"/>
      <c r="I317" s="317"/>
      <c r="J317" s="317"/>
      <c r="K317" s="317"/>
      <c r="L317" s="317"/>
      <c r="M317" s="317"/>
      <c r="N317" s="317"/>
      <c r="O317" s="317"/>
    </row>
    <row r="318" spans="1:15">
      <c r="A318" s="317"/>
      <c r="C318" s="317"/>
      <c r="D318" s="317"/>
      <c r="E318" s="317"/>
      <c r="F318" s="317"/>
      <c r="G318" s="317"/>
      <c r="H318" s="317"/>
      <c r="I318" s="317"/>
      <c r="J318" s="317"/>
      <c r="K318" s="317"/>
      <c r="L318" s="317"/>
      <c r="M318" s="317"/>
      <c r="N318" s="317"/>
      <c r="O318" s="317"/>
    </row>
    <row r="319" spans="1:15">
      <c r="A319" s="317"/>
      <c r="C319" s="317"/>
      <c r="D319" s="317"/>
      <c r="E319" s="317"/>
      <c r="F319" s="317"/>
      <c r="G319" s="317"/>
      <c r="H319" s="317"/>
      <c r="I319" s="317"/>
      <c r="J319" s="317"/>
      <c r="K319" s="317"/>
      <c r="L319" s="317"/>
      <c r="M319" s="317"/>
      <c r="N319" s="317"/>
      <c r="O319" s="317"/>
    </row>
    <row r="320" spans="1:15">
      <c r="A320" s="317"/>
      <c r="C320" s="317"/>
      <c r="D320" s="317"/>
      <c r="E320" s="317"/>
      <c r="F320" s="317"/>
      <c r="G320" s="317"/>
      <c r="H320" s="317"/>
      <c r="I320" s="317"/>
      <c r="J320" s="317"/>
      <c r="K320" s="317"/>
      <c r="L320" s="317"/>
      <c r="M320" s="317"/>
      <c r="N320" s="317"/>
      <c r="O320" s="317"/>
    </row>
    <row r="321" spans="1:15">
      <c r="A321" s="317"/>
      <c r="C321" s="317"/>
      <c r="D321" s="317"/>
      <c r="E321" s="317"/>
      <c r="F321" s="317"/>
      <c r="G321" s="317"/>
      <c r="H321" s="317"/>
      <c r="I321" s="317"/>
      <c r="J321" s="317"/>
      <c r="K321" s="317"/>
      <c r="L321" s="317"/>
      <c r="M321" s="317"/>
      <c r="N321" s="317"/>
      <c r="O321" s="317"/>
    </row>
    <row r="322" spans="1:15">
      <c r="A322" s="317"/>
      <c r="C322" s="317"/>
      <c r="D322" s="317"/>
      <c r="E322" s="317"/>
      <c r="F322" s="317"/>
      <c r="G322" s="317"/>
      <c r="H322" s="317"/>
      <c r="I322" s="317"/>
      <c r="J322" s="317"/>
      <c r="K322" s="317"/>
      <c r="L322" s="317"/>
      <c r="M322" s="317"/>
      <c r="N322" s="317"/>
      <c r="O322" s="317"/>
    </row>
    <row r="323" spans="1:15">
      <c r="A323" s="317"/>
      <c r="C323" s="317"/>
      <c r="D323" s="317"/>
      <c r="E323" s="317"/>
      <c r="F323" s="317"/>
      <c r="G323" s="317"/>
      <c r="H323" s="317"/>
      <c r="I323" s="317"/>
      <c r="J323" s="317"/>
      <c r="K323" s="317"/>
      <c r="L323" s="317"/>
      <c r="M323" s="317"/>
      <c r="N323" s="317"/>
      <c r="O323" s="317"/>
    </row>
    <row r="324" spans="1:15">
      <c r="A324" s="317"/>
      <c r="C324" s="317"/>
      <c r="D324" s="317"/>
      <c r="E324" s="317"/>
      <c r="F324" s="317"/>
      <c r="G324" s="317"/>
      <c r="H324" s="317"/>
      <c r="I324" s="317"/>
      <c r="J324" s="317"/>
      <c r="K324" s="317"/>
      <c r="L324" s="317"/>
      <c r="M324" s="317"/>
      <c r="N324" s="317"/>
      <c r="O324" s="317"/>
    </row>
    <row r="325" spans="1:15">
      <c r="A325" s="317"/>
      <c r="C325" s="317"/>
      <c r="D325" s="317"/>
      <c r="E325" s="317"/>
      <c r="F325" s="317"/>
      <c r="G325" s="317"/>
      <c r="H325" s="317"/>
      <c r="I325" s="317"/>
      <c r="J325" s="317"/>
      <c r="K325" s="317"/>
      <c r="L325" s="317"/>
      <c r="M325" s="317"/>
      <c r="N325" s="317"/>
      <c r="O325" s="317"/>
    </row>
    <row r="326" spans="1:15">
      <c r="A326" s="317"/>
      <c r="C326" s="317"/>
      <c r="D326" s="317"/>
      <c r="E326" s="317"/>
      <c r="F326" s="317"/>
      <c r="G326" s="317"/>
      <c r="H326" s="317"/>
      <c r="I326" s="317"/>
      <c r="J326" s="317"/>
      <c r="K326" s="317"/>
      <c r="L326" s="317"/>
      <c r="M326" s="317"/>
      <c r="N326" s="317"/>
      <c r="O326" s="317"/>
    </row>
    <row r="327" spans="1:15">
      <c r="A327" s="317"/>
      <c r="C327" s="317"/>
      <c r="D327" s="317"/>
      <c r="E327" s="317"/>
      <c r="F327" s="317"/>
      <c r="G327" s="317"/>
      <c r="H327" s="317"/>
      <c r="I327" s="317"/>
      <c r="J327" s="317"/>
      <c r="K327" s="317"/>
      <c r="L327" s="317"/>
      <c r="M327" s="317"/>
      <c r="N327" s="317"/>
      <c r="O327" s="317"/>
    </row>
    <row r="328" spans="1:15">
      <c r="A328" s="317"/>
      <c r="C328" s="317"/>
      <c r="D328" s="317"/>
      <c r="E328" s="317"/>
      <c r="F328" s="317"/>
      <c r="G328" s="317"/>
      <c r="H328" s="317"/>
      <c r="I328" s="317"/>
      <c r="J328" s="317"/>
      <c r="K328" s="317"/>
      <c r="L328" s="317"/>
      <c r="M328" s="317"/>
      <c r="N328" s="317"/>
      <c r="O328" s="317"/>
    </row>
    <row r="329" spans="1:15">
      <c r="A329" s="317"/>
      <c r="C329" s="317"/>
      <c r="D329" s="317"/>
      <c r="E329" s="317"/>
      <c r="F329" s="317"/>
      <c r="G329" s="317"/>
      <c r="H329" s="317"/>
      <c r="I329" s="317"/>
      <c r="J329" s="317"/>
      <c r="K329" s="317"/>
      <c r="L329" s="317"/>
      <c r="M329" s="317"/>
      <c r="N329" s="317"/>
      <c r="O329" s="317"/>
    </row>
    <row r="330" spans="1:15">
      <c r="A330" s="317"/>
      <c r="C330" s="317"/>
      <c r="D330" s="317"/>
      <c r="E330" s="317"/>
      <c r="F330" s="317"/>
      <c r="G330" s="317"/>
      <c r="H330" s="317"/>
      <c r="I330" s="317"/>
      <c r="J330" s="317"/>
      <c r="K330" s="317"/>
      <c r="L330" s="317"/>
      <c r="M330" s="317"/>
      <c r="N330" s="317"/>
      <c r="O330" s="317"/>
    </row>
    <row r="331" spans="1:15">
      <c r="A331" s="317"/>
      <c r="C331" s="317"/>
      <c r="D331" s="317"/>
      <c r="E331" s="317"/>
      <c r="F331" s="317"/>
      <c r="G331" s="317"/>
      <c r="H331" s="317"/>
      <c r="I331" s="317"/>
      <c r="J331" s="317"/>
      <c r="K331" s="317"/>
      <c r="L331" s="317"/>
      <c r="M331" s="317"/>
      <c r="N331" s="317"/>
      <c r="O331" s="317"/>
    </row>
    <row r="332" spans="1:15">
      <c r="A332" s="317"/>
      <c r="C332" s="317"/>
      <c r="D332" s="317"/>
      <c r="E332" s="317"/>
      <c r="F332" s="317"/>
      <c r="G332" s="317"/>
      <c r="H332" s="317"/>
      <c r="I332" s="317"/>
      <c r="J332" s="317"/>
      <c r="K332" s="317"/>
      <c r="L332" s="317"/>
      <c r="M332" s="317"/>
      <c r="N332" s="317"/>
      <c r="O332" s="317"/>
    </row>
    <row r="333" spans="1:15">
      <c r="A333" s="317"/>
      <c r="C333" s="317"/>
      <c r="D333" s="317"/>
      <c r="E333" s="317"/>
      <c r="F333" s="317"/>
      <c r="G333" s="317"/>
      <c r="H333" s="317"/>
      <c r="I333" s="317"/>
      <c r="J333" s="317"/>
      <c r="K333" s="317"/>
      <c r="L333" s="317"/>
      <c r="M333" s="317"/>
      <c r="N333" s="317"/>
      <c r="O333" s="317"/>
    </row>
    <row r="334" spans="1:15">
      <c r="A334" s="317"/>
      <c r="C334" s="317"/>
      <c r="D334" s="317"/>
      <c r="E334" s="317"/>
      <c r="F334" s="317"/>
      <c r="G334" s="317"/>
      <c r="H334" s="317"/>
      <c r="I334" s="317"/>
      <c r="J334" s="317"/>
      <c r="K334" s="317"/>
      <c r="L334" s="317"/>
      <c r="M334" s="317"/>
      <c r="N334" s="317"/>
      <c r="O334" s="317"/>
    </row>
    <row r="335" spans="1:15">
      <c r="A335" s="317"/>
      <c r="C335" s="317"/>
      <c r="D335" s="317"/>
      <c r="E335" s="317"/>
      <c r="F335" s="317"/>
      <c r="G335" s="317"/>
      <c r="H335" s="317"/>
      <c r="I335" s="317"/>
      <c r="J335" s="317"/>
      <c r="K335" s="317"/>
      <c r="L335" s="317"/>
      <c r="M335" s="317"/>
      <c r="N335" s="317"/>
      <c r="O335" s="317"/>
    </row>
    <row r="336" spans="1:15">
      <c r="A336" s="317"/>
      <c r="C336" s="317"/>
      <c r="D336" s="317"/>
      <c r="E336" s="317"/>
      <c r="F336" s="317"/>
      <c r="G336" s="317"/>
      <c r="H336" s="317"/>
      <c r="I336" s="317"/>
      <c r="J336" s="317"/>
      <c r="K336" s="317"/>
      <c r="L336" s="317"/>
      <c r="M336" s="317"/>
      <c r="N336" s="317"/>
      <c r="O336" s="317"/>
    </row>
    <row r="337" spans="1:15">
      <c r="A337" s="317"/>
      <c r="C337" s="317"/>
      <c r="D337" s="317"/>
      <c r="E337" s="317"/>
      <c r="F337" s="317"/>
      <c r="G337" s="317"/>
      <c r="H337" s="317"/>
      <c r="I337" s="317"/>
      <c r="J337" s="317"/>
      <c r="K337" s="317"/>
      <c r="L337" s="317"/>
      <c r="M337" s="317"/>
      <c r="N337" s="317"/>
      <c r="O337" s="317"/>
    </row>
    <row r="338" spans="1:15">
      <c r="A338" s="317"/>
      <c r="C338" s="317"/>
      <c r="D338" s="317"/>
      <c r="E338" s="317"/>
      <c r="F338" s="317"/>
      <c r="G338" s="317"/>
      <c r="H338" s="317"/>
      <c r="I338" s="317"/>
      <c r="J338" s="317"/>
      <c r="K338" s="317"/>
      <c r="L338" s="317"/>
      <c r="M338" s="317"/>
      <c r="N338" s="317"/>
      <c r="O338" s="317"/>
    </row>
    <row r="339" spans="1:15">
      <c r="A339" s="317"/>
      <c r="C339" s="317"/>
      <c r="D339" s="317"/>
      <c r="E339" s="317"/>
      <c r="F339" s="317"/>
      <c r="G339" s="317"/>
      <c r="H339" s="317"/>
      <c r="I339" s="317"/>
      <c r="J339" s="317"/>
      <c r="K339" s="317"/>
      <c r="L339" s="317"/>
      <c r="M339" s="317"/>
      <c r="N339" s="317"/>
      <c r="O339" s="317"/>
    </row>
    <row r="340" spans="1:15">
      <c r="A340" s="317"/>
      <c r="C340" s="317"/>
      <c r="D340" s="317"/>
      <c r="E340" s="317"/>
      <c r="F340" s="317"/>
      <c r="G340" s="317"/>
      <c r="H340" s="317"/>
      <c r="I340" s="317"/>
      <c r="J340" s="317"/>
      <c r="K340" s="317"/>
      <c r="L340" s="317"/>
      <c r="M340" s="317"/>
      <c r="N340" s="317"/>
      <c r="O340" s="317"/>
    </row>
    <row r="341" spans="1:15">
      <c r="A341" s="317"/>
      <c r="C341" s="317"/>
      <c r="D341" s="317"/>
      <c r="E341" s="317"/>
      <c r="F341" s="317"/>
      <c r="G341" s="317"/>
      <c r="H341" s="317"/>
      <c r="I341" s="317"/>
      <c r="J341" s="317"/>
      <c r="K341" s="317"/>
      <c r="L341" s="317"/>
      <c r="M341" s="317"/>
      <c r="N341" s="317"/>
      <c r="O341" s="317"/>
    </row>
    <row r="342" spans="1:15">
      <c r="A342" s="306"/>
      <c r="C342" s="306"/>
      <c r="D342" s="306"/>
      <c r="E342" s="306"/>
      <c r="F342" s="306"/>
      <c r="G342" s="306"/>
      <c r="H342" s="306"/>
      <c r="I342" s="306"/>
      <c r="J342" s="306"/>
      <c r="K342" s="306"/>
      <c r="L342" s="306"/>
      <c r="M342" s="306"/>
      <c r="N342" s="306"/>
      <c r="O342" s="306"/>
    </row>
    <row r="343" spans="1:15">
      <c r="A343" s="306"/>
      <c r="C343" s="306"/>
      <c r="D343" s="306"/>
      <c r="E343" s="306"/>
      <c r="F343" s="306"/>
      <c r="G343" s="306"/>
      <c r="H343" s="306"/>
      <c r="I343" s="306"/>
      <c r="J343" s="306"/>
      <c r="K343" s="306"/>
      <c r="L343" s="306"/>
      <c r="M343" s="306"/>
      <c r="N343" s="306"/>
      <c r="O343" s="306"/>
    </row>
    <row r="344" spans="1:15">
      <c r="A344" s="306"/>
      <c r="C344" s="306"/>
      <c r="D344" s="306"/>
      <c r="E344" s="306"/>
      <c r="F344" s="306"/>
      <c r="G344" s="306"/>
      <c r="H344" s="306"/>
      <c r="I344" s="306"/>
      <c r="J344" s="306"/>
      <c r="K344" s="306"/>
      <c r="L344" s="306"/>
      <c r="M344" s="306"/>
      <c r="N344" s="306"/>
      <c r="O344" s="306"/>
    </row>
    <row r="345" spans="1:15">
      <c r="A345" s="306"/>
      <c r="C345" s="306"/>
      <c r="D345" s="306"/>
      <c r="E345" s="306"/>
      <c r="F345" s="306"/>
      <c r="G345" s="306"/>
      <c r="H345" s="306"/>
      <c r="I345" s="306"/>
      <c r="J345" s="306"/>
      <c r="K345" s="306"/>
      <c r="L345" s="306"/>
      <c r="M345" s="306"/>
      <c r="N345" s="306"/>
      <c r="O345" s="306"/>
    </row>
    <row r="346" spans="1:15">
      <c r="A346" s="306"/>
      <c r="C346" s="306"/>
      <c r="D346" s="306"/>
      <c r="E346" s="306"/>
      <c r="F346" s="306"/>
      <c r="G346" s="306"/>
      <c r="H346" s="306"/>
      <c r="I346" s="306"/>
      <c r="J346" s="306"/>
      <c r="K346" s="306"/>
      <c r="L346" s="306"/>
      <c r="M346" s="306"/>
      <c r="N346" s="306"/>
      <c r="O346" s="306"/>
    </row>
    <row r="347" spans="1:15">
      <c r="A347" s="306"/>
      <c r="C347" s="306"/>
      <c r="D347" s="306"/>
      <c r="E347" s="306"/>
      <c r="F347" s="306"/>
      <c r="G347" s="306"/>
      <c r="H347" s="306"/>
      <c r="I347" s="306"/>
      <c r="J347" s="306"/>
      <c r="K347" s="306"/>
      <c r="L347" s="306"/>
      <c r="M347" s="306"/>
      <c r="N347" s="306"/>
      <c r="O347" s="306"/>
    </row>
    <row r="348" spans="1:15">
      <c r="A348" s="306"/>
      <c r="C348" s="306"/>
      <c r="D348" s="306"/>
      <c r="E348" s="306"/>
      <c r="F348" s="306"/>
      <c r="G348" s="306"/>
      <c r="H348" s="306"/>
      <c r="I348" s="306"/>
      <c r="J348" s="306"/>
      <c r="K348" s="306"/>
      <c r="L348" s="306"/>
      <c r="M348" s="306"/>
      <c r="N348" s="306"/>
      <c r="O348" s="306"/>
    </row>
    <row r="349" spans="1:15">
      <c r="A349" s="306"/>
      <c r="C349" s="306"/>
      <c r="D349" s="306"/>
      <c r="E349" s="306"/>
      <c r="F349" s="306"/>
      <c r="G349" s="306"/>
      <c r="H349" s="306"/>
      <c r="I349" s="306"/>
      <c r="J349" s="306"/>
      <c r="K349" s="306"/>
      <c r="L349" s="306"/>
      <c r="M349" s="306"/>
      <c r="N349" s="306"/>
      <c r="O349" s="306"/>
    </row>
    <row r="350" spans="1:15">
      <c r="A350" s="306"/>
      <c r="C350" s="306"/>
      <c r="D350" s="306"/>
      <c r="E350" s="306"/>
      <c r="F350" s="306"/>
      <c r="G350" s="306"/>
      <c r="H350" s="306"/>
      <c r="I350" s="306"/>
      <c r="J350" s="306"/>
      <c r="K350" s="306"/>
      <c r="L350" s="306"/>
      <c r="M350" s="306"/>
      <c r="N350" s="306"/>
      <c r="O350" s="306"/>
    </row>
    <row r="351" spans="1:15">
      <c r="A351" s="306"/>
      <c r="C351" s="306"/>
      <c r="D351" s="306"/>
      <c r="E351" s="306"/>
      <c r="F351" s="306"/>
      <c r="G351" s="306"/>
      <c r="H351" s="306"/>
      <c r="I351" s="306"/>
      <c r="J351" s="306"/>
      <c r="K351" s="306"/>
      <c r="L351" s="306"/>
      <c r="M351" s="306"/>
      <c r="N351" s="306"/>
      <c r="O351" s="306"/>
    </row>
    <row r="352" spans="1:15">
      <c r="A352" s="306"/>
      <c r="C352" s="306"/>
      <c r="D352" s="306"/>
      <c r="E352" s="306"/>
      <c r="F352" s="306"/>
      <c r="G352" s="306"/>
      <c r="H352" s="306"/>
      <c r="I352" s="306"/>
      <c r="J352" s="306"/>
      <c r="K352" s="306"/>
      <c r="L352" s="306"/>
      <c r="M352" s="306"/>
      <c r="N352" s="306"/>
      <c r="O352" s="306"/>
    </row>
    <row r="353" spans="1:15">
      <c r="A353" s="306"/>
      <c r="C353" s="306"/>
      <c r="D353" s="306"/>
      <c r="E353" s="306"/>
      <c r="F353" s="306"/>
      <c r="G353" s="306"/>
      <c r="H353" s="306"/>
      <c r="I353" s="306"/>
      <c r="J353" s="306"/>
      <c r="K353" s="306"/>
      <c r="L353" s="306"/>
      <c r="M353" s="306"/>
      <c r="N353" s="306"/>
      <c r="O353" s="306"/>
    </row>
    <row r="354" spans="1:15">
      <c r="A354" s="306"/>
      <c r="C354" s="306"/>
      <c r="D354" s="306"/>
      <c r="E354" s="306"/>
      <c r="F354" s="306"/>
      <c r="G354" s="306"/>
      <c r="H354" s="306"/>
      <c r="I354" s="306"/>
      <c r="J354" s="306"/>
      <c r="K354" s="306"/>
      <c r="L354" s="306"/>
      <c r="M354" s="306"/>
      <c r="N354" s="306"/>
      <c r="O354" s="306"/>
    </row>
    <row r="355" spans="1:15">
      <c r="A355" s="306"/>
      <c r="C355" s="306"/>
      <c r="D355" s="306"/>
      <c r="E355" s="306"/>
      <c r="F355" s="306"/>
      <c r="G355" s="306"/>
      <c r="H355" s="306"/>
      <c r="I355" s="306"/>
      <c r="J355" s="306"/>
      <c r="K355" s="306"/>
      <c r="L355" s="306"/>
      <c r="M355" s="306"/>
      <c r="N355" s="306"/>
      <c r="O355" s="306"/>
    </row>
    <row r="356" spans="1:15">
      <c r="A356" s="306"/>
      <c r="C356" s="306"/>
      <c r="D356" s="306"/>
      <c r="E356" s="306"/>
      <c r="F356" s="306"/>
      <c r="G356" s="306"/>
      <c r="H356" s="306"/>
      <c r="I356" s="306"/>
      <c r="J356" s="306"/>
      <c r="K356" s="306"/>
      <c r="L356" s="306"/>
      <c r="M356" s="306"/>
      <c r="N356" s="306"/>
      <c r="O356" s="306"/>
    </row>
    <row r="357" spans="1:15">
      <c r="A357" s="306"/>
      <c r="C357" s="306"/>
      <c r="D357" s="306"/>
      <c r="E357" s="306"/>
      <c r="F357" s="306"/>
      <c r="G357" s="306"/>
      <c r="H357" s="306"/>
      <c r="I357" s="306"/>
      <c r="J357" s="306"/>
      <c r="K357" s="306"/>
      <c r="L357" s="306"/>
      <c r="M357" s="306"/>
      <c r="N357" s="306"/>
      <c r="O357" s="306"/>
    </row>
    <row r="358" spans="1:15">
      <c r="A358" s="306"/>
      <c r="C358" s="306"/>
      <c r="D358" s="306"/>
      <c r="E358" s="306"/>
      <c r="F358" s="306"/>
      <c r="G358" s="306"/>
      <c r="H358" s="306"/>
      <c r="I358" s="306"/>
      <c r="J358" s="306"/>
      <c r="K358" s="306"/>
      <c r="L358" s="306"/>
      <c r="M358" s="306"/>
      <c r="N358" s="306"/>
      <c r="O358" s="306"/>
    </row>
    <row r="359" spans="1:15">
      <c r="A359" s="306"/>
      <c r="C359" s="306"/>
      <c r="D359" s="306"/>
      <c r="E359" s="306"/>
      <c r="F359" s="306"/>
      <c r="G359" s="306"/>
      <c r="H359" s="306"/>
      <c r="I359" s="306"/>
      <c r="J359" s="306"/>
      <c r="K359" s="306"/>
      <c r="L359" s="306"/>
      <c r="M359" s="306"/>
      <c r="N359" s="306"/>
      <c r="O359" s="306"/>
    </row>
    <row r="360" spans="1:15">
      <c r="A360" s="306"/>
      <c r="C360" s="306"/>
      <c r="D360" s="306"/>
      <c r="E360" s="306"/>
      <c r="F360" s="306"/>
      <c r="G360" s="306"/>
      <c r="H360" s="306"/>
      <c r="I360" s="306"/>
      <c r="J360" s="306"/>
      <c r="K360" s="306"/>
      <c r="L360" s="306"/>
      <c r="M360" s="306"/>
      <c r="N360" s="306"/>
      <c r="O360" s="306"/>
    </row>
    <row r="361" spans="1:15">
      <c r="A361" s="306"/>
      <c r="C361" s="306"/>
      <c r="D361" s="306"/>
      <c r="E361" s="306"/>
      <c r="F361" s="306"/>
      <c r="G361" s="306"/>
      <c r="H361" s="306"/>
      <c r="I361" s="306"/>
      <c r="J361" s="306"/>
      <c r="K361" s="306"/>
      <c r="L361" s="306"/>
      <c r="M361" s="306"/>
      <c r="N361" s="306"/>
      <c r="O361" s="306"/>
    </row>
    <row r="362" spans="1:15">
      <c r="A362" s="306"/>
      <c r="C362" s="306"/>
      <c r="D362" s="306"/>
      <c r="E362" s="306"/>
      <c r="F362" s="306"/>
      <c r="G362" s="306"/>
      <c r="H362" s="306"/>
      <c r="I362" s="306"/>
      <c r="J362" s="306"/>
      <c r="K362" s="306"/>
      <c r="L362" s="306"/>
      <c r="M362" s="306"/>
      <c r="N362" s="306"/>
      <c r="O362" s="306"/>
    </row>
    <row r="363" spans="1:15">
      <c r="A363" s="306"/>
      <c r="C363" s="306"/>
      <c r="D363" s="306"/>
      <c r="E363" s="306"/>
      <c r="F363" s="306"/>
      <c r="G363" s="306"/>
      <c r="H363" s="306"/>
      <c r="I363" s="306"/>
      <c r="J363" s="306"/>
      <c r="K363" s="306"/>
      <c r="L363" s="306"/>
      <c r="M363" s="306"/>
      <c r="N363" s="306"/>
      <c r="O363" s="306"/>
    </row>
    <row r="364" spans="1:15">
      <c r="A364" s="306"/>
      <c r="C364" s="306"/>
      <c r="D364" s="306"/>
      <c r="E364" s="306"/>
      <c r="F364" s="306"/>
      <c r="G364" s="306"/>
      <c r="H364" s="306"/>
      <c r="I364" s="306"/>
      <c r="J364" s="306"/>
      <c r="K364" s="306"/>
      <c r="L364" s="306"/>
      <c r="M364" s="306"/>
      <c r="N364" s="306"/>
      <c r="O364" s="306"/>
    </row>
    <row r="365" spans="1:15">
      <c r="A365" s="306"/>
      <c r="C365" s="306"/>
      <c r="D365" s="306"/>
      <c r="E365" s="306"/>
      <c r="F365" s="306"/>
      <c r="G365" s="306"/>
      <c r="H365" s="306"/>
      <c r="I365" s="306"/>
      <c r="J365" s="306"/>
      <c r="K365" s="306"/>
      <c r="L365" s="306"/>
      <c r="M365" s="306"/>
      <c r="N365" s="306"/>
      <c r="O365" s="306"/>
    </row>
    <row r="366" spans="1:15">
      <c r="A366" s="306"/>
      <c r="C366" s="306"/>
      <c r="D366" s="306"/>
      <c r="E366" s="306"/>
      <c r="F366" s="306"/>
      <c r="G366" s="306"/>
      <c r="H366" s="306"/>
      <c r="I366" s="306"/>
      <c r="J366" s="306"/>
      <c r="K366" s="306"/>
      <c r="L366" s="306"/>
      <c r="M366" s="306"/>
      <c r="N366" s="306"/>
      <c r="O366" s="306"/>
    </row>
    <row r="367" spans="1:15">
      <c r="A367" s="306"/>
      <c r="C367" s="306"/>
      <c r="D367" s="306"/>
      <c r="E367" s="306"/>
      <c r="F367" s="306"/>
      <c r="G367" s="306"/>
      <c r="H367" s="306"/>
      <c r="I367" s="306"/>
      <c r="J367" s="306"/>
      <c r="K367" s="306"/>
      <c r="L367" s="306"/>
      <c r="M367" s="306"/>
      <c r="N367" s="306"/>
      <c r="O367" s="306"/>
    </row>
    <row r="368" spans="1:15">
      <c r="A368" s="306"/>
      <c r="C368" s="306"/>
      <c r="D368" s="306"/>
      <c r="E368" s="306"/>
      <c r="F368" s="306"/>
      <c r="G368" s="306"/>
      <c r="H368" s="306"/>
      <c r="I368" s="306"/>
      <c r="J368" s="306"/>
      <c r="K368" s="306"/>
      <c r="L368" s="306"/>
      <c r="M368" s="306"/>
      <c r="N368" s="306"/>
      <c r="O368" s="306"/>
    </row>
    <row r="369" spans="1:15">
      <c r="A369" s="306"/>
      <c r="C369" s="306"/>
      <c r="D369" s="306"/>
      <c r="E369" s="306"/>
      <c r="F369" s="306"/>
      <c r="G369" s="306"/>
      <c r="H369" s="306"/>
      <c r="I369" s="306"/>
      <c r="J369" s="306"/>
      <c r="K369" s="306"/>
      <c r="L369" s="306"/>
      <c r="M369" s="306"/>
      <c r="N369" s="306"/>
      <c r="O369" s="306"/>
    </row>
    <row r="370" spans="1:15">
      <c r="A370" s="306"/>
      <c r="C370" s="306"/>
      <c r="D370" s="306"/>
      <c r="E370" s="306"/>
      <c r="F370" s="306"/>
      <c r="G370" s="306"/>
      <c r="H370" s="306"/>
      <c r="I370" s="306"/>
      <c r="J370" s="306"/>
      <c r="K370" s="306"/>
      <c r="L370" s="306"/>
      <c r="M370" s="306"/>
      <c r="N370" s="306"/>
      <c r="O370" s="306"/>
    </row>
    <row r="371" spans="1:15">
      <c r="A371" s="306"/>
      <c r="C371" s="306"/>
      <c r="D371" s="306"/>
      <c r="E371" s="306"/>
      <c r="F371" s="306"/>
      <c r="G371" s="306"/>
      <c r="H371" s="306"/>
      <c r="I371" s="306"/>
      <c r="J371" s="306"/>
      <c r="K371" s="306"/>
      <c r="L371" s="306"/>
      <c r="M371" s="306"/>
      <c r="N371" s="306"/>
      <c r="O371" s="306"/>
    </row>
    <row r="372" spans="1:15">
      <c r="A372" s="306"/>
      <c r="C372" s="306"/>
      <c r="D372" s="306"/>
      <c r="E372" s="306"/>
      <c r="F372" s="306"/>
      <c r="G372" s="306"/>
      <c r="H372" s="306"/>
      <c r="I372" s="306"/>
      <c r="J372" s="306"/>
      <c r="K372" s="306"/>
      <c r="L372" s="306"/>
      <c r="M372" s="306"/>
      <c r="N372" s="306"/>
      <c r="O372" s="306"/>
    </row>
    <row r="373" spans="1:15">
      <c r="A373" s="306"/>
      <c r="C373" s="306"/>
      <c r="D373" s="306"/>
      <c r="E373" s="306"/>
      <c r="F373" s="306"/>
      <c r="G373" s="306"/>
      <c r="H373" s="306"/>
      <c r="I373" s="306"/>
      <c r="J373" s="306"/>
      <c r="K373" s="306"/>
      <c r="L373" s="306"/>
      <c r="M373" s="306"/>
      <c r="N373" s="306"/>
      <c r="O373" s="306"/>
    </row>
    <row r="374" spans="1:15">
      <c r="A374" s="306"/>
      <c r="C374" s="306"/>
      <c r="D374" s="306"/>
      <c r="E374" s="306"/>
      <c r="F374" s="306"/>
      <c r="G374" s="306"/>
      <c r="H374" s="306"/>
      <c r="I374" s="306"/>
      <c r="J374" s="306"/>
      <c r="K374" s="306"/>
      <c r="L374" s="306"/>
      <c r="M374" s="306"/>
      <c r="N374" s="306"/>
      <c r="O374" s="306"/>
    </row>
    <row r="375" spans="1:15">
      <c r="A375" s="306"/>
      <c r="C375" s="306"/>
      <c r="D375" s="306"/>
      <c r="E375" s="306"/>
      <c r="F375" s="306"/>
      <c r="G375" s="306"/>
      <c r="H375" s="306"/>
      <c r="I375" s="306"/>
      <c r="J375" s="306"/>
      <c r="K375" s="306"/>
      <c r="L375" s="306"/>
      <c r="M375" s="306"/>
      <c r="N375" s="306"/>
      <c r="O375" s="306"/>
    </row>
    <row r="376" spans="1:15">
      <c r="A376" s="306"/>
      <c r="C376" s="306"/>
      <c r="D376" s="306"/>
      <c r="E376" s="306"/>
      <c r="F376" s="306"/>
      <c r="G376" s="306"/>
      <c r="H376" s="306"/>
      <c r="I376" s="306"/>
      <c r="J376" s="306"/>
      <c r="K376" s="306"/>
      <c r="L376" s="306"/>
      <c r="M376" s="306"/>
      <c r="N376" s="306"/>
      <c r="O376" s="306"/>
    </row>
    <row r="377" spans="1:15">
      <c r="A377" s="306"/>
      <c r="C377" s="306"/>
      <c r="D377" s="306"/>
      <c r="E377" s="306"/>
      <c r="F377" s="306"/>
      <c r="G377" s="306"/>
      <c r="H377" s="306"/>
      <c r="I377" s="306"/>
      <c r="J377" s="306"/>
      <c r="K377" s="306"/>
      <c r="L377" s="306"/>
      <c r="M377" s="306"/>
      <c r="N377" s="306"/>
      <c r="O377" s="306"/>
    </row>
    <row r="378" spans="1:15">
      <c r="A378" s="306"/>
      <c r="C378" s="306"/>
      <c r="D378" s="306"/>
      <c r="E378" s="306"/>
      <c r="F378" s="306"/>
      <c r="G378" s="306"/>
      <c r="H378" s="306"/>
      <c r="I378" s="306"/>
      <c r="J378" s="306"/>
      <c r="K378" s="306"/>
      <c r="L378" s="306"/>
      <c r="M378" s="306"/>
      <c r="N378" s="306"/>
      <c r="O378" s="306"/>
    </row>
    <row r="379" spans="1:15">
      <c r="A379" s="306"/>
      <c r="C379" s="306"/>
      <c r="D379" s="306"/>
      <c r="E379" s="306"/>
      <c r="F379" s="306"/>
      <c r="G379" s="306"/>
      <c r="H379" s="306"/>
      <c r="I379" s="306"/>
      <c r="J379" s="306"/>
      <c r="K379" s="306"/>
      <c r="L379" s="306"/>
      <c r="M379" s="306"/>
      <c r="N379" s="306"/>
      <c r="O379" s="306"/>
    </row>
    <row r="380" spans="1:15">
      <c r="A380" s="306"/>
      <c r="C380" s="306"/>
      <c r="D380" s="306"/>
      <c r="E380" s="306"/>
      <c r="F380" s="306"/>
      <c r="G380" s="306"/>
      <c r="H380" s="306"/>
      <c r="I380" s="306"/>
      <c r="J380" s="306"/>
      <c r="K380" s="306"/>
      <c r="L380" s="306"/>
      <c r="M380" s="306"/>
      <c r="N380" s="306"/>
      <c r="O380" s="306"/>
    </row>
    <row r="381" spans="1:15">
      <c r="A381" s="306"/>
      <c r="C381" s="306"/>
      <c r="D381" s="306"/>
      <c r="E381" s="306"/>
      <c r="F381" s="306"/>
      <c r="G381" s="306"/>
      <c r="H381" s="306"/>
      <c r="I381" s="306"/>
      <c r="J381" s="306"/>
      <c r="K381" s="306"/>
      <c r="L381" s="306"/>
      <c r="M381" s="306"/>
      <c r="N381" s="306"/>
      <c r="O381" s="306"/>
    </row>
    <row r="382" spans="1:15">
      <c r="A382" s="306"/>
      <c r="C382" s="306"/>
      <c r="D382" s="306"/>
      <c r="E382" s="306"/>
      <c r="F382" s="306"/>
      <c r="G382" s="306"/>
      <c r="H382" s="306"/>
      <c r="I382" s="306"/>
      <c r="J382" s="306"/>
      <c r="K382" s="306"/>
      <c r="L382" s="306"/>
      <c r="M382" s="306"/>
      <c r="N382" s="306"/>
      <c r="O382" s="306"/>
    </row>
    <row r="383" spans="1:15">
      <c r="A383" s="306"/>
      <c r="C383" s="306"/>
      <c r="D383" s="306"/>
      <c r="E383" s="306"/>
      <c r="F383" s="306"/>
      <c r="G383" s="306"/>
      <c r="H383" s="306"/>
      <c r="I383" s="306"/>
      <c r="J383" s="306"/>
      <c r="K383" s="306"/>
      <c r="L383" s="306"/>
      <c r="M383" s="306"/>
      <c r="N383" s="306"/>
      <c r="O383" s="306"/>
    </row>
    <row r="384" spans="1:15">
      <c r="A384" s="306"/>
      <c r="C384" s="306"/>
      <c r="D384" s="306"/>
      <c r="E384" s="306"/>
      <c r="F384" s="306"/>
      <c r="G384" s="306"/>
      <c r="H384" s="306"/>
      <c r="I384" s="306"/>
      <c r="J384" s="306"/>
      <c r="K384" s="306"/>
      <c r="L384" s="306"/>
      <c r="M384" s="306"/>
      <c r="N384" s="306"/>
      <c r="O384" s="306"/>
    </row>
    <row r="385" spans="1:15">
      <c r="A385" s="306"/>
      <c r="C385" s="306"/>
      <c r="D385" s="306"/>
      <c r="E385" s="306"/>
      <c r="F385" s="306"/>
      <c r="G385" s="306"/>
      <c r="H385" s="306"/>
      <c r="I385" s="306"/>
      <c r="J385" s="306"/>
      <c r="K385" s="306"/>
      <c r="L385" s="306"/>
      <c r="M385" s="306"/>
      <c r="N385" s="306"/>
      <c r="O385" s="306"/>
    </row>
    <row r="386" spans="1:15">
      <c r="A386" s="306"/>
      <c r="C386" s="306"/>
      <c r="D386" s="306"/>
      <c r="E386" s="306"/>
      <c r="F386" s="306"/>
      <c r="G386" s="306"/>
      <c r="H386" s="306"/>
      <c r="I386" s="306"/>
      <c r="J386" s="306"/>
      <c r="K386" s="306"/>
      <c r="L386" s="306"/>
      <c r="M386" s="306"/>
      <c r="N386" s="306"/>
      <c r="O386" s="306"/>
    </row>
    <row r="387" spans="1:15">
      <c r="A387" s="306"/>
      <c r="C387" s="306"/>
      <c r="D387" s="306"/>
      <c r="E387" s="306"/>
      <c r="F387" s="306"/>
      <c r="G387" s="306"/>
      <c r="H387" s="306"/>
      <c r="I387" s="306"/>
      <c r="J387" s="306"/>
      <c r="K387" s="306"/>
      <c r="L387" s="306"/>
      <c r="M387" s="306"/>
      <c r="N387" s="306"/>
      <c r="O387" s="306"/>
    </row>
    <row r="388" spans="1:15">
      <c r="A388" s="306"/>
      <c r="C388" s="306"/>
      <c r="D388" s="306"/>
      <c r="E388" s="306"/>
      <c r="F388" s="306"/>
      <c r="G388" s="306"/>
      <c r="H388" s="306"/>
      <c r="I388" s="306"/>
      <c r="J388" s="306"/>
      <c r="K388" s="306"/>
      <c r="L388" s="306"/>
      <c r="M388" s="306"/>
      <c r="N388" s="306"/>
      <c r="O388" s="306"/>
    </row>
    <row r="389" spans="1:15">
      <c r="A389" s="306"/>
      <c r="C389" s="306"/>
      <c r="D389" s="306"/>
      <c r="E389" s="306"/>
      <c r="F389" s="306"/>
      <c r="G389" s="306"/>
      <c r="H389" s="306"/>
      <c r="I389" s="306"/>
      <c r="J389" s="306"/>
      <c r="K389" s="306"/>
      <c r="L389" s="306"/>
      <c r="M389" s="306"/>
      <c r="N389" s="306"/>
      <c r="O389" s="306"/>
    </row>
    <row r="390" spans="1:15">
      <c r="A390" s="306"/>
      <c r="C390" s="306"/>
      <c r="D390" s="306"/>
      <c r="E390" s="306"/>
      <c r="F390" s="306"/>
      <c r="G390" s="306"/>
      <c r="H390" s="306"/>
      <c r="I390" s="306"/>
      <c r="J390" s="306"/>
      <c r="K390" s="306"/>
      <c r="L390" s="306"/>
      <c r="M390" s="306"/>
      <c r="N390" s="306"/>
      <c r="O390" s="306"/>
    </row>
    <row r="391" spans="1:15">
      <c r="A391" s="306"/>
      <c r="C391" s="306"/>
      <c r="D391" s="306"/>
      <c r="E391" s="306"/>
      <c r="F391" s="306"/>
      <c r="G391" s="306"/>
      <c r="H391" s="306"/>
      <c r="I391" s="306"/>
      <c r="J391" s="306"/>
      <c r="K391" s="306"/>
      <c r="L391" s="306"/>
      <c r="M391" s="306"/>
      <c r="N391" s="306"/>
      <c r="O391" s="306"/>
    </row>
    <row r="392" spans="1:15">
      <c r="A392" s="306"/>
      <c r="C392" s="306"/>
      <c r="D392" s="306"/>
      <c r="E392" s="306"/>
      <c r="F392" s="306"/>
      <c r="G392" s="306"/>
      <c r="H392" s="306"/>
      <c r="I392" s="306"/>
      <c r="J392" s="306"/>
      <c r="K392" s="306"/>
      <c r="L392" s="306"/>
      <c r="M392" s="306"/>
      <c r="N392" s="306"/>
      <c r="O392" s="306"/>
    </row>
    <row r="393" spans="1:15">
      <c r="A393" s="306"/>
      <c r="C393" s="306"/>
      <c r="D393" s="306"/>
      <c r="E393" s="306"/>
      <c r="F393" s="306"/>
      <c r="G393" s="306"/>
      <c r="H393" s="306"/>
      <c r="I393" s="306"/>
      <c r="J393" s="306"/>
      <c r="K393" s="306"/>
      <c r="L393" s="306"/>
      <c r="M393" s="306"/>
      <c r="N393" s="306"/>
      <c r="O393" s="306"/>
    </row>
    <row r="394" spans="1:15">
      <c r="A394" s="306"/>
      <c r="C394" s="306"/>
      <c r="D394" s="306"/>
      <c r="E394" s="306"/>
      <c r="F394" s="306"/>
      <c r="G394" s="306"/>
      <c r="H394" s="306"/>
      <c r="I394" s="306"/>
      <c r="J394" s="306"/>
      <c r="K394" s="306"/>
      <c r="L394" s="306"/>
      <c r="M394" s="306"/>
      <c r="N394" s="306"/>
      <c r="O394" s="306"/>
    </row>
    <row r="395" spans="1:15">
      <c r="A395" s="306"/>
      <c r="C395" s="306"/>
      <c r="D395" s="306"/>
      <c r="E395" s="306"/>
      <c r="F395" s="306"/>
      <c r="G395" s="306"/>
      <c r="H395" s="306"/>
      <c r="I395" s="306"/>
      <c r="J395" s="306"/>
      <c r="K395" s="306"/>
      <c r="L395" s="306"/>
      <c r="M395" s="306"/>
      <c r="N395" s="306"/>
      <c r="O395" s="306"/>
    </row>
    <row r="396" spans="1:15">
      <c r="A396" s="306"/>
      <c r="C396" s="306"/>
      <c r="D396" s="306"/>
      <c r="E396" s="306"/>
      <c r="F396" s="306"/>
      <c r="G396" s="306"/>
      <c r="H396" s="306"/>
      <c r="I396" s="306"/>
      <c r="J396" s="306"/>
      <c r="K396" s="306"/>
      <c r="L396" s="306"/>
      <c r="M396" s="306"/>
      <c r="N396" s="306"/>
      <c r="O396" s="306"/>
    </row>
    <row r="397" spans="1:15">
      <c r="A397" s="306"/>
      <c r="C397" s="306"/>
      <c r="D397" s="306"/>
      <c r="E397" s="306"/>
      <c r="F397" s="306"/>
      <c r="G397" s="306"/>
      <c r="H397" s="306"/>
      <c r="I397" s="306"/>
      <c r="J397" s="306"/>
      <c r="K397" s="306"/>
      <c r="L397" s="306"/>
      <c r="M397" s="306"/>
      <c r="N397" s="306"/>
      <c r="O397" s="306"/>
    </row>
    <row r="398" spans="1:15">
      <c r="A398" s="306"/>
      <c r="C398" s="306"/>
      <c r="D398" s="306"/>
      <c r="E398" s="306"/>
      <c r="F398" s="306"/>
      <c r="G398" s="306"/>
      <c r="H398" s="306"/>
      <c r="I398" s="306"/>
      <c r="J398" s="306"/>
      <c r="K398" s="306"/>
      <c r="L398" s="306"/>
      <c r="M398" s="306"/>
      <c r="N398" s="306"/>
      <c r="O398" s="306"/>
    </row>
    <row r="399" spans="1:15">
      <c r="A399" s="306"/>
      <c r="C399" s="306"/>
      <c r="D399" s="306"/>
      <c r="E399" s="306"/>
      <c r="F399" s="306"/>
      <c r="G399" s="306"/>
      <c r="H399" s="306"/>
      <c r="I399" s="306"/>
      <c r="J399" s="306"/>
      <c r="K399" s="306"/>
      <c r="L399" s="306"/>
      <c r="M399" s="306"/>
      <c r="N399" s="306"/>
      <c r="O399" s="306"/>
    </row>
    <row r="400" spans="1:15">
      <c r="A400" s="306"/>
      <c r="C400" s="306"/>
      <c r="D400" s="306"/>
      <c r="E400" s="306"/>
      <c r="F400" s="306"/>
      <c r="G400" s="306"/>
      <c r="H400" s="306"/>
      <c r="I400" s="306"/>
      <c r="J400" s="306"/>
      <c r="K400" s="306"/>
      <c r="L400" s="306"/>
      <c r="M400" s="306"/>
      <c r="N400" s="306"/>
      <c r="O400" s="306"/>
    </row>
    <row r="401" spans="1:15">
      <c r="A401" s="306"/>
      <c r="C401" s="306"/>
      <c r="D401" s="306"/>
      <c r="E401" s="306"/>
      <c r="F401" s="306"/>
      <c r="G401" s="306"/>
      <c r="H401" s="306"/>
      <c r="I401" s="306"/>
      <c r="J401" s="306"/>
      <c r="K401" s="306"/>
      <c r="L401" s="306"/>
      <c r="M401" s="306"/>
      <c r="N401" s="306"/>
      <c r="O401" s="306"/>
    </row>
    <row r="402" spans="1:15">
      <c r="A402" s="306"/>
      <c r="C402" s="306"/>
      <c r="D402" s="306"/>
      <c r="E402" s="306"/>
      <c r="F402" s="306"/>
      <c r="G402" s="306"/>
      <c r="H402" s="306"/>
      <c r="I402" s="306"/>
      <c r="J402" s="306"/>
      <c r="K402" s="306"/>
      <c r="L402" s="306"/>
      <c r="M402" s="306"/>
      <c r="N402" s="306"/>
      <c r="O402" s="306"/>
    </row>
    <row r="403" spans="1:15">
      <c r="A403" s="306"/>
      <c r="C403" s="306"/>
      <c r="D403" s="306"/>
      <c r="E403" s="306"/>
      <c r="F403" s="306"/>
      <c r="G403" s="306"/>
      <c r="H403" s="306"/>
      <c r="I403" s="306"/>
      <c r="J403" s="306"/>
      <c r="K403" s="306"/>
      <c r="L403" s="306"/>
      <c r="M403" s="306"/>
      <c r="N403" s="306"/>
      <c r="O403" s="306"/>
    </row>
    <row r="404" spans="1:15">
      <c r="A404" s="306"/>
      <c r="C404" s="306"/>
      <c r="D404" s="306"/>
      <c r="E404" s="306"/>
      <c r="F404" s="306"/>
      <c r="G404" s="306"/>
      <c r="H404" s="306"/>
      <c r="I404" s="306"/>
      <c r="J404" s="306"/>
      <c r="K404" s="306"/>
      <c r="L404" s="306"/>
      <c r="M404" s="306"/>
      <c r="N404" s="306"/>
      <c r="O404" s="306"/>
    </row>
    <row r="405" spans="1:15">
      <c r="A405" s="306"/>
      <c r="C405" s="306"/>
      <c r="D405" s="306"/>
      <c r="E405" s="306"/>
      <c r="F405" s="306"/>
      <c r="G405" s="306"/>
      <c r="H405" s="306"/>
      <c r="I405" s="306"/>
      <c r="J405" s="306"/>
      <c r="K405" s="306"/>
      <c r="L405" s="306"/>
      <c r="M405" s="306"/>
      <c r="N405" s="306"/>
      <c r="O405" s="306"/>
    </row>
    <row r="406" spans="1:15">
      <c r="A406" s="306"/>
      <c r="C406" s="306"/>
      <c r="D406" s="306"/>
      <c r="E406" s="306"/>
      <c r="F406" s="306"/>
      <c r="G406" s="306"/>
      <c r="H406" s="306"/>
      <c r="I406" s="306"/>
      <c r="J406" s="306"/>
      <c r="K406" s="306"/>
      <c r="L406" s="306"/>
      <c r="M406" s="306"/>
      <c r="N406" s="306"/>
      <c r="O406" s="306"/>
    </row>
    <row r="407" spans="1:15">
      <c r="A407" s="306"/>
      <c r="C407" s="306"/>
      <c r="D407" s="306"/>
      <c r="E407" s="306"/>
      <c r="F407" s="306"/>
      <c r="G407" s="306"/>
      <c r="H407" s="306"/>
      <c r="I407" s="306"/>
      <c r="J407" s="306"/>
      <c r="K407" s="306"/>
      <c r="L407" s="306"/>
      <c r="M407" s="306"/>
      <c r="N407" s="306"/>
      <c r="O407" s="306"/>
    </row>
    <row r="408" spans="1:15">
      <c r="A408" s="306"/>
      <c r="C408" s="306"/>
      <c r="D408" s="306"/>
      <c r="E408" s="306"/>
      <c r="F408" s="306"/>
      <c r="G408" s="306"/>
      <c r="H408" s="306"/>
      <c r="I408" s="306"/>
      <c r="J408" s="306"/>
      <c r="K408" s="306"/>
      <c r="L408" s="306"/>
      <c r="M408" s="306"/>
      <c r="N408" s="306"/>
      <c r="O408" s="306"/>
    </row>
    <row r="409" spans="1:15">
      <c r="A409" s="306"/>
      <c r="C409" s="306"/>
      <c r="D409" s="306"/>
      <c r="E409" s="306"/>
      <c r="F409" s="306"/>
      <c r="G409" s="306"/>
      <c r="H409" s="306"/>
      <c r="I409" s="306"/>
      <c r="J409" s="306"/>
      <c r="K409" s="306"/>
      <c r="L409" s="306"/>
      <c r="M409" s="306"/>
      <c r="N409" s="306"/>
      <c r="O409" s="306"/>
    </row>
    <row r="410" spans="1:15">
      <c r="A410" s="306"/>
      <c r="C410" s="306"/>
      <c r="D410" s="306"/>
      <c r="E410" s="306"/>
      <c r="F410" s="306"/>
      <c r="G410" s="306"/>
      <c r="H410" s="306"/>
      <c r="I410" s="306"/>
      <c r="J410" s="306"/>
      <c r="K410" s="306"/>
      <c r="L410" s="306"/>
      <c r="M410" s="306"/>
      <c r="N410" s="306"/>
      <c r="O410" s="306"/>
    </row>
    <row r="411" spans="1:15">
      <c r="A411" s="306"/>
      <c r="C411" s="306"/>
      <c r="D411" s="306"/>
      <c r="E411" s="306"/>
      <c r="F411" s="306"/>
      <c r="G411" s="306"/>
      <c r="H411" s="306"/>
      <c r="I411" s="306"/>
      <c r="J411" s="306"/>
      <c r="K411" s="306"/>
      <c r="L411" s="306"/>
      <c r="M411" s="306"/>
      <c r="N411" s="306"/>
      <c r="O411" s="306"/>
    </row>
  </sheetData>
  <mergeCells count="301"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3"/>
  </sheetPr>
  <dimension ref="A1:AF97"/>
  <sheetViews>
    <sheetView topLeftCell="B3" zoomScale="115" zoomScaleNormal="115" zoomScaleSheetLayoutView="100" workbookViewId="0">
      <selection activeCell="B47" sqref="B47:L47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R1" s="23"/>
      <c r="S1" s="23"/>
      <c r="T1" s="23"/>
      <c r="U1" s="23"/>
      <c r="V1" s="23"/>
      <c r="AD1" s="498" t="s">
        <v>172</v>
      </c>
      <c r="AE1" s="498"/>
      <c r="AF1" s="498"/>
    </row>
    <row r="2" spans="1:32" ht="18.75" hidden="1" customHeight="1" outlineLevel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R2" s="23"/>
      <c r="S2" s="23"/>
      <c r="T2" s="23"/>
      <c r="U2" s="23"/>
      <c r="V2" s="23"/>
      <c r="AD2" s="498"/>
      <c r="AE2" s="498"/>
      <c r="AF2" s="498"/>
    </row>
    <row r="3" spans="1:32" ht="20.25" customHeight="1" collapsed="1">
      <c r="A3" s="15"/>
      <c r="B3" s="15"/>
      <c r="C3" s="107" t="s">
        <v>281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</row>
    <row r="4" spans="1:32" ht="9" customHeight="1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</row>
    <row r="5" spans="1:32" ht="18" customHeight="1">
      <c r="A5" s="614" t="s">
        <v>47</v>
      </c>
      <c r="B5" s="541" t="s">
        <v>140</v>
      </c>
      <c r="C5" s="543"/>
      <c r="D5" s="482" t="s">
        <v>141</v>
      </c>
      <c r="E5" s="483"/>
      <c r="F5" s="483"/>
      <c r="G5" s="459" t="s">
        <v>251</v>
      </c>
      <c r="H5" s="459"/>
      <c r="I5" s="459"/>
      <c r="J5" s="459"/>
      <c r="K5" s="459"/>
      <c r="L5" s="459"/>
      <c r="M5" s="459"/>
      <c r="N5" s="482" t="s">
        <v>142</v>
      </c>
      <c r="O5" s="483"/>
      <c r="P5" s="483"/>
      <c r="Q5" s="411"/>
      <c r="R5" s="605" t="s">
        <v>215</v>
      </c>
      <c r="S5" s="606"/>
      <c r="T5" s="606"/>
      <c r="U5" s="606"/>
      <c r="V5" s="606"/>
      <c r="W5" s="606"/>
      <c r="X5" s="606"/>
      <c r="Y5" s="606"/>
      <c r="Z5" s="606"/>
      <c r="AA5" s="606"/>
      <c r="AB5" s="606"/>
      <c r="AC5" s="606"/>
      <c r="AD5" s="606"/>
      <c r="AE5" s="606"/>
      <c r="AF5" s="607"/>
    </row>
    <row r="6" spans="1:32" ht="53.25" customHeight="1">
      <c r="A6" s="615"/>
      <c r="B6" s="596"/>
      <c r="C6" s="598"/>
      <c r="D6" s="484"/>
      <c r="E6" s="485"/>
      <c r="F6" s="485"/>
      <c r="G6" s="459"/>
      <c r="H6" s="459"/>
      <c r="I6" s="459"/>
      <c r="J6" s="459"/>
      <c r="K6" s="459"/>
      <c r="L6" s="459"/>
      <c r="M6" s="459"/>
      <c r="N6" s="484"/>
      <c r="O6" s="485"/>
      <c r="P6" s="485"/>
      <c r="Q6" s="412"/>
      <c r="R6" s="460" t="s">
        <v>143</v>
      </c>
      <c r="S6" s="461"/>
      <c r="T6" s="462"/>
      <c r="U6" s="460" t="s">
        <v>144</v>
      </c>
      <c r="V6" s="461"/>
      <c r="W6" s="462"/>
      <c r="X6" s="460" t="s">
        <v>36</v>
      </c>
      <c r="Y6" s="461"/>
      <c r="Z6" s="462"/>
      <c r="AA6" s="605" t="s">
        <v>145</v>
      </c>
      <c r="AB6" s="606"/>
      <c r="AC6" s="607"/>
      <c r="AD6" s="605" t="s">
        <v>146</v>
      </c>
      <c r="AE6" s="606"/>
      <c r="AF6" s="607"/>
    </row>
    <row r="7" spans="1:32" ht="12.75" customHeight="1">
      <c r="A7" s="231">
        <v>1</v>
      </c>
      <c r="B7" s="603">
        <v>2</v>
      </c>
      <c r="C7" s="604"/>
      <c r="D7" s="590">
        <v>3</v>
      </c>
      <c r="E7" s="591"/>
      <c r="F7" s="591"/>
      <c r="G7" s="617">
        <v>4</v>
      </c>
      <c r="H7" s="617"/>
      <c r="I7" s="617"/>
      <c r="J7" s="617"/>
      <c r="K7" s="617"/>
      <c r="L7" s="617"/>
      <c r="M7" s="617"/>
      <c r="N7" s="590">
        <v>5</v>
      </c>
      <c r="O7" s="591"/>
      <c r="P7" s="591"/>
      <c r="Q7" s="616"/>
      <c r="R7" s="608">
        <v>6</v>
      </c>
      <c r="S7" s="609"/>
      <c r="T7" s="610"/>
      <c r="U7" s="608">
        <v>7</v>
      </c>
      <c r="V7" s="609"/>
      <c r="W7" s="610"/>
      <c r="X7" s="611">
        <v>8</v>
      </c>
      <c r="Y7" s="612"/>
      <c r="Z7" s="613"/>
      <c r="AA7" s="611">
        <v>9</v>
      </c>
      <c r="AB7" s="612"/>
      <c r="AC7" s="613"/>
      <c r="AD7" s="611">
        <v>10</v>
      </c>
      <c r="AE7" s="612"/>
      <c r="AF7" s="613"/>
    </row>
    <row r="8" spans="1:32" ht="15" customHeight="1">
      <c r="A8" s="68"/>
      <c r="B8" s="524"/>
      <c r="C8" s="525"/>
      <c r="D8" s="526"/>
      <c r="E8" s="527"/>
      <c r="F8" s="527"/>
      <c r="G8" s="523"/>
      <c r="H8" s="523"/>
      <c r="I8" s="523"/>
      <c r="J8" s="523"/>
      <c r="K8" s="523"/>
      <c r="L8" s="523"/>
      <c r="M8" s="523"/>
      <c r="N8" s="511">
        <f>SUM(R8,U8,X8,AA8,AD8)</f>
        <v>0</v>
      </c>
      <c r="O8" s="522"/>
      <c r="P8" s="522"/>
      <c r="Q8" s="512"/>
      <c r="R8" s="513"/>
      <c r="S8" s="600"/>
      <c r="T8" s="514"/>
      <c r="U8" s="513"/>
      <c r="V8" s="600"/>
      <c r="W8" s="514"/>
      <c r="X8" s="513"/>
      <c r="Y8" s="600"/>
      <c r="Z8" s="514"/>
      <c r="AA8" s="513"/>
      <c r="AB8" s="600"/>
      <c r="AC8" s="514"/>
      <c r="AD8" s="513"/>
      <c r="AE8" s="600"/>
      <c r="AF8" s="514"/>
    </row>
    <row r="9" spans="1:32" ht="15" customHeight="1">
      <c r="A9" s="68"/>
      <c r="B9" s="524"/>
      <c r="C9" s="525"/>
      <c r="D9" s="526"/>
      <c r="E9" s="527"/>
      <c r="F9" s="527"/>
      <c r="G9" s="523"/>
      <c r="H9" s="523"/>
      <c r="I9" s="523"/>
      <c r="J9" s="523"/>
      <c r="K9" s="523"/>
      <c r="L9" s="523"/>
      <c r="M9" s="523"/>
      <c r="N9" s="511">
        <f>SUM(R9,U9,X9,AA9,AD9)</f>
        <v>0</v>
      </c>
      <c r="O9" s="522"/>
      <c r="P9" s="522"/>
      <c r="Q9" s="512"/>
      <c r="R9" s="513"/>
      <c r="S9" s="600"/>
      <c r="T9" s="514"/>
      <c r="U9" s="513"/>
      <c r="V9" s="600"/>
      <c r="W9" s="514"/>
      <c r="X9" s="513"/>
      <c r="Y9" s="600"/>
      <c r="Z9" s="514"/>
      <c r="AA9" s="513"/>
      <c r="AB9" s="600"/>
      <c r="AC9" s="514"/>
      <c r="AD9" s="513"/>
      <c r="AE9" s="600"/>
      <c r="AF9" s="514"/>
    </row>
    <row r="10" spans="1:32" ht="15" customHeight="1">
      <c r="A10" s="68"/>
      <c r="B10" s="524"/>
      <c r="C10" s="525"/>
      <c r="D10" s="526"/>
      <c r="E10" s="527"/>
      <c r="F10" s="527"/>
      <c r="G10" s="523"/>
      <c r="H10" s="523"/>
      <c r="I10" s="523"/>
      <c r="J10" s="523"/>
      <c r="K10" s="523"/>
      <c r="L10" s="523"/>
      <c r="M10" s="523"/>
      <c r="N10" s="511">
        <f>SUM(R10,U10,X10,AA10,AD10)</f>
        <v>0</v>
      </c>
      <c r="O10" s="522"/>
      <c r="P10" s="522"/>
      <c r="Q10" s="512"/>
      <c r="R10" s="513"/>
      <c r="S10" s="600"/>
      <c r="T10" s="514"/>
      <c r="U10" s="513"/>
      <c r="V10" s="600"/>
      <c r="W10" s="514"/>
      <c r="X10" s="513"/>
      <c r="Y10" s="600"/>
      <c r="Z10" s="514"/>
      <c r="AA10" s="513"/>
      <c r="AB10" s="600"/>
      <c r="AC10" s="514"/>
      <c r="AD10" s="513"/>
      <c r="AE10" s="600"/>
      <c r="AF10" s="514"/>
    </row>
    <row r="11" spans="1:32" ht="15" customHeight="1">
      <c r="A11" s="68"/>
      <c r="B11" s="524"/>
      <c r="C11" s="525"/>
      <c r="D11" s="526"/>
      <c r="E11" s="527"/>
      <c r="F11" s="527"/>
      <c r="G11" s="523"/>
      <c r="H11" s="523"/>
      <c r="I11" s="523"/>
      <c r="J11" s="523"/>
      <c r="K11" s="523"/>
      <c r="L11" s="523"/>
      <c r="M11" s="523"/>
      <c r="N11" s="511">
        <f>SUM(R11,U11,X11,AA11,AD11)</f>
        <v>0</v>
      </c>
      <c r="O11" s="522"/>
      <c r="P11" s="522"/>
      <c r="Q11" s="512"/>
      <c r="R11" s="513"/>
      <c r="S11" s="600"/>
      <c r="T11" s="514"/>
      <c r="U11" s="513"/>
      <c r="V11" s="600"/>
      <c r="W11" s="514"/>
      <c r="X11" s="513"/>
      <c r="Y11" s="600"/>
      <c r="Z11" s="514"/>
      <c r="AA11" s="513"/>
      <c r="AB11" s="600"/>
      <c r="AC11" s="514"/>
      <c r="AD11" s="513"/>
      <c r="AE11" s="600"/>
      <c r="AF11" s="514"/>
    </row>
    <row r="12" spans="1:32" ht="15" customHeight="1">
      <c r="A12" s="68"/>
      <c r="B12" s="524"/>
      <c r="C12" s="525"/>
      <c r="D12" s="526"/>
      <c r="E12" s="527"/>
      <c r="F12" s="527"/>
      <c r="G12" s="523"/>
      <c r="H12" s="523"/>
      <c r="I12" s="523"/>
      <c r="J12" s="523"/>
      <c r="K12" s="523"/>
      <c r="L12" s="523"/>
      <c r="M12" s="523"/>
      <c r="N12" s="511">
        <f>SUM(R12,U12,X12,AA12,AD12)</f>
        <v>0</v>
      </c>
      <c r="O12" s="522"/>
      <c r="P12" s="522"/>
      <c r="Q12" s="512"/>
      <c r="R12" s="513"/>
      <c r="S12" s="600"/>
      <c r="T12" s="514"/>
      <c r="U12" s="513"/>
      <c r="V12" s="600"/>
      <c r="W12" s="514"/>
      <c r="X12" s="513"/>
      <c r="Y12" s="600"/>
      <c r="Z12" s="514"/>
      <c r="AA12" s="513"/>
      <c r="AB12" s="600"/>
      <c r="AC12" s="514"/>
      <c r="AD12" s="513"/>
      <c r="AE12" s="600"/>
      <c r="AF12" s="514"/>
    </row>
    <row r="13" spans="1:32" ht="20.25" customHeight="1">
      <c r="A13" s="593" t="s">
        <v>51</v>
      </c>
      <c r="B13" s="594"/>
      <c r="C13" s="594"/>
      <c r="D13" s="594"/>
      <c r="E13" s="594"/>
      <c r="F13" s="594"/>
      <c r="G13" s="594"/>
      <c r="H13" s="594"/>
      <c r="I13" s="594"/>
      <c r="J13" s="594"/>
      <c r="K13" s="594"/>
      <c r="L13" s="594"/>
      <c r="M13" s="595"/>
      <c r="N13" s="511">
        <f>SUM(N8:Q12)</f>
        <v>0</v>
      </c>
      <c r="O13" s="522"/>
      <c r="P13" s="522"/>
      <c r="Q13" s="512"/>
      <c r="R13" s="511">
        <f>SUM(R8:T12)</f>
        <v>0</v>
      </c>
      <c r="S13" s="522"/>
      <c r="T13" s="512"/>
      <c r="U13" s="511">
        <f>SUM(U8:W12)</f>
        <v>0</v>
      </c>
      <c r="V13" s="522"/>
      <c r="W13" s="512"/>
      <c r="X13" s="511">
        <f>SUM(X8:Z12)</f>
        <v>0</v>
      </c>
      <c r="Y13" s="522"/>
      <c r="Z13" s="512"/>
      <c r="AA13" s="511">
        <f>SUM(AA8:AC12)</f>
        <v>0</v>
      </c>
      <c r="AB13" s="522"/>
      <c r="AC13" s="512"/>
      <c r="AD13" s="511">
        <f>SUM(AD8:AF12)</f>
        <v>0</v>
      </c>
      <c r="AE13" s="522"/>
      <c r="AF13" s="512"/>
    </row>
    <row r="14" spans="1:32" ht="7.5" customHeight="1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2"/>
      <c r="AF14" s="112"/>
    </row>
    <row r="15" spans="1:32" s="31" customFormat="1" ht="16.5" customHeight="1">
      <c r="A15" s="107"/>
      <c r="B15" s="107"/>
      <c r="C15" s="107" t="s">
        <v>282</v>
      </c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</row>
    <row r="16" spans="1:32" s="31" customFormat="1" ht="8.25" customHeight="1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</row>
    <row r="17" spans="1:32" ht="17.25" customHeight="1">
      <c r="A17" s="423" t="s">
        <v>47</v>
      </c>
      <c r="B17" s="541" t="s">
        <v>147</v>
      </c>
      <c r="C17" s="543"/>
      <c r="D17" s="459" t="s">
        <v>140</v>
      </c>
      <c r="E17" s="459"/>
      <c r="F17" s="459"/>
      <c r="G17" s="459"/>
      <c r="H17" s="459" t="s">
        <v>251</v>
      </c>
      <c r="I17" s="459"/>
      <c r="J17" s="459"/>
      <c r="K17" s="459"/>
      <c r="L17" s="459"/>
      <c r="M17" s="459"/>
      <c r="N17" s="459"/>
      <c r="O17" s="459"/>
      <c r="P17" s="459"/>
      <c r="Q17" s="459"/>
      <c r="R17" s="459" t="s">
        <v>148</v>
      </c>
      <c r="S17" s="459"/>
      <c r="T17" s="459"/>
      <c r="U17" s="459"/>
      <c r="V17" s="459"/>
      <c r="W17" s="582" t="s">
        <v>149</v>
      </c>
      <c r="X17" s="582"/>
      <c r="Y17" s="582"/>
      <c r="Z17" s="582"/>
      <c r="AA17" s="582"/>
      <c r="AB17" s="582"/>
      <c r="AC17" s="582"/>
      <c r="AD17" s="582"/>
      <c r="AE17" s="582"/>
      <c r="AF17" s="582"/>
    </row>
    <row r="18" spans="1:32" ht="20.25" customHeight="1">
      <c r="A18" s="423"/>
      <c r="B18" s="544"/>
      <c r="C18" s="546"/>
      <c r="D18" s="459"/>
      <c r="E18" s="459"/>
      <c r="F18" s="459"/>
      <c r="G18" s="459"/>
      <c r="H18" s="459"/>
      <c r="I18" s="459"/>
      <c r="J18" s="459"/>
      <c r="K18" s="459"/>
      <c r="L18" s="459"/>
      <c r="M18" s="459"/>
      <c r="N18" s="459"/>
      <c r="O18" s="459"/>
      <c r="P18" s="459"/>
      <c r="Q18" s="459"/>
      <c r="R18" s="459"/>
      <c r="S18" s="459"/>
      <c r="T18" s="459"/>
      <c r="U18" s="459"/>
      <c r="V18" s="459"/>
      <c r="W18" s="482" t="s">
        <v>220</v>
      </c>
      <c r="X18" s="411"/>
      <c r="Y18" s="482" t="s">
        <v>175</v>
      </c>
      <c r="Z18" s="411"/>
      <c r="AA18" s="482" t="s">
        <v>176</v>
      </c>
      <c r="AB18" s="411"/>
      <c r="AC18" s="482" t="s">
        <v>198</v>
      </c>
      <c r="AD18" s="411"/>
      <c r="AE18" s="482" t="s">
        <v>199</v>
      </c>
      <c r="AF18" s="411"/>
    </row>
    <row r="19" spans="1:32" ht="9" customHeight="1">
      <c r="A19" s="423"/>
      <c r="B19" s="596"/>
      <c r="C19" s="598"/>
      <c r="D19" s="459"/>
      <c r="E19" s="459"/>
      <c r="F19" s="459"/>
      <c r="G19" s="459"/>
      <c r="H19" s="459"/>
      <c r="I19" s="459"/>
      <c r="J19" s="459"/>
      <c r="K19" s="459"/>
      <c r="L19" s="459"/>
      <c r="M19" s="459"/>
      <c r="N19" s="459"/>
      <c r="O19" s="459"/>
      <c r="P19" s="459"/>
      <c r="Q19" s="459"/>
      <c r="R19" s="459"/>
      <c r="S19" s="459"/>
      <c r="T19" s="459"/>
      <c r="U19" s="459"/>
      <c r="V19" s="459"/>
      <c r="W19" s="484"/>
      <c r="X19" s="412"/>
      <c r="Y19" s="484"/>
      <c r="Z19" s="412"/>
      <c r="AA19" s="484"/>
      <c r="AB19" s="412"/>
      <c r="AC19" s="484"/>
      <c r="AD19" s="412"/>
      <c r="AE19" s="484"/>
      <c r="AF19" s="412"/>
    </row>
    <row r="20" spans="1:32" ht="12" customHeight="1">
      <c r="A20" s="98">
        <v>1</v>
      </c>
      <c r="B20" s="601">
        <v>2</v>
      </c>
      <c r="C20" s="602"/>
      <c r="D20" s="388">
        <v>3</v>
      </c>
      <c r="E20" s="388"/>
      <c r="F20" s="388"/>
      <c r="G20" s="388"/>
      <c r="H20" s="388">
        <v>4</v>
      </c>
      <c r="I20" s="388"/>
      <c r="J20" s="388"/>
      <c r="K20" s="388"/>
      <c r="L20" s="388"/>
      <c r="M20" s="388"/>
      <c r="N20" s="388"/>
      <c r="O20" s="388"/>
      <c r="P20" s="388"/>
      <c r="Q20" s="388"/>
      <c r="R20" s="388">
        <v>5</v>
      </c>
      <c r="S20" s="388"/>
      <c r="T20" s="388"/>
      <c r="U20" s="388"/>
      <c r="V20" s="388"/>
      <c r="W20" s="469">
        <v>6</v>
      </c>
      <c r="X20" s="470"/>
      <c r="Y20" s="447">
        <v>7</v>
      </c>
      <c r="Z20" s="449"/>
      <c r="AA20" s="447">
        <v>8</v>
      </c>
      <c r="AB20" s="449"/>
      <c r="AC20" s="447">
        <v>9</v>
      </c>
      <c r="AD20" s="449"/>
      <c r="AE20" s="456">
        <v>10</v>
      </c>
      <c r="AF20" s="456"/>
    </row>
    <row r="21" spans="1:32" ht="15" customHeight="1">
      <c r="A21" s="61"/>
      <c r="B21" s="528"/>
      <c r="C21" s="529"/>
      <c r="D21" s="523"/>
      <c r="E21" s="523"/>
      <c r="F21" s="523"/>
      <c r="G21" s="523"/>
      <c r="H21" s="530"/>
      <c r="I21" s="530"/>
      <c r="J21" s="530"/>
      <c r="K21" s="530"/>
      <c r="L21" s="530"/>
      <c r="M21" s="530"/>
      <c r="N21" s="530"/>
      <c r="O21" s="530"/>
      <c r="P21" s="530"/>
      <c r="Q21" s="530"/>
      <c r="R21" s="521"/>
      <c r="S21" s="521"/>
      <c r="T21" s="521"/>
      <c r="U21" s="521"/>
      <c r="V21" s="521"/>
      <c r="W21" s="513"/>
      <c r="X21" s="514"/>
      <c r="Y21" s="513"/>
      <c r="Z21" s="514"/>
      <c r="AA21" s="513"/>
      <c r="AB21" s="514"/>
      <c r="AC21" s="511">
        <f t="shared" ref="AC21:AC26" si="0">AA21-Y21</f>
        <v>0</v>
      </c>
      <c r="AD21" s="512"/>
      <c r="AE21" s="507"/>
      <c r="AF21" s="508"/>
    </row>
    <row r="22" spans="1:32" ht="15" customHeight="1">
      <c r="A22" s="61"/>
      <c r="B22" s="528"/>
      <c r="C22" s="529"/>
      <c r="D22" s="523"/>
      <c r="E22" s="523"/>
      <c r="F22" s="523"/>
      <c r="G22" s="523"/>
      <c r="H22" s="530"/>
      <c r="I22" s="530"/>
      <c r="J22" s="530"/>
      <c r="K22" s="530"/>
      <c r="L22" s="530"/>
      <c r="M22" s="530"/>
      <c r="N22" s="530"/>
      <c r="O22" s="530"/>
      <c r="P22" s="530"/>
      <c r="Q22" s="530"/>
      <c r="R22" s="521"/>
      <c r="S22" s="521"/>
      <c r="T22" s="521"/>
      <c r="U22" s="521"/>
      <c r="V22" s="521"/>
      <c r="W22" s="513"/>
      <c r="X22" s="514"/>
      <c r="Y22" s="513"/>
      <c r="Z22" s="514"/>
      <c r="AA22" s="513"/>
      <c r="AB22" s="514"/>
      <c r="AC22" s="511">
        <f t="shared" si="0"/>
        <v>0</v>
      </c>
      <c r="AD22" s="512"/>
      <c r="AE22" s="507"/>
      <c r="AF22" s="508"/>
    </row>
    <row r="23" spans="1:32" ht="15" customHeight="1">
      <c r="A23" s="61"/>
      <c r="B23" s="528"/>
      <c r="C23" s="529"/>
      <c r="D23" s="523"/>
      <c r="E23" s="523"/>
      <c r="F23" s="523"/>
      <c r="G23" s="523"/>
      <c r="H23" s="530"/>
      <c r="I23" s="530"/>
      <c r="J23" s="530"/>
      <c r="K23" s="530"/>
      <c r="L23" s="530"/>
      <c r="M23" s="530"/>
      <c r="N23" s="530"/>
      <c r="O23" s="530"/>
      <c r="P23" s="530"/>
      <c r="Q23" s="530"/>
      <c r="R23" s="521"/>
      <c r="S23" s="521"/>
      <c r="T23" s="521"/>
      <c r="U23" s="521"/>
      <c r="V23" s="521"/>
      <c r="W23" s="513"/>
      <c r="X23" s="514"/>
      <c r="Y23" s="513"/>
      <c r="Z23" s="514"/>
      <c r="AA23" s="513"/>
      <c r="AB23" s="514"/>
      <c r="AC23" s="511">
        <f t="shared" si="0"/>
        <v>0</v>
      </c>
      <c r="AD23" s="512"/>
      <c r="AE23" s="507"/>
      <c r="AF23" s="508"/>
    </row>
    <row r="24" spans="1:32" ht="15" customHeight="1">
      <c r="A24" s="61"/>
      <c r="B24" s="528"/>
      <c r="C24" s="529"/>
      <c r="D24" s="523"/>
      <c r="E24" s="523"/>
      <c r="F24" s="523"/>
      <c r="G24" s="523"/>
      <c r="H24" s="530"/>
      <c r="I24" s="530"/>
      <c r="J24" s="530"/>
      <c r="K24" s="530"/>
      <c r="L24" s="530"/>
      <c r="M24" s="530"/>
      <c r="N24" s="530"/>
      <c r="O24" s="530"/>
      <c r="P24" s="530"/>
      <c r="Q24" s="530"/>
      <c r="R24" s="521"/>
      <c r="S24" s="521"/>
      <c r="T24" s="521"/>
      <c r="U24" s="521"/>
      <c r="V24" s="521"/>
      <c r="W24" s="513"/>
      <c r="X24" s="514"/>
      <c r="Y24" s="513"/>
      <c r="Z24" s="514"/>
      <c r="AA24" s="513"/>
      <c r="AB24" s="514"/>
      <c r="AC24" s="511">
        <f t="shared" si="0"/>
        <v>0</v>
      </c>
      <c r="AD24" s="512"/>
      <c r="AE24" s="507"/>
      <c r="AF24" s="508"/>
    </row>
    <row r="25" spans="1:32" ht="15" customHeight="1">
      <c r="A25" s="61"/>
      <c r="B25" s="528"/>
      <c r="C25" s="529"/>
      <c r="D25" s="523"/>
      <c r="E25" s="523"/>
      <c r="F25" s="523"/>
      <c r="G25" s="523"/>
      <c r="H25" s="530"/>
      <c r="I25" s="530"/>
      <c r="J25" s="530"/>
      <c r="K25" s="530"/>
      <c r="L25" s="530"/>
      <c r="M25" s="530"/>
      <c r="N25" s="530"/>
      <c r="O25" s="530"/>
      <c r="P25" s="530"/>
      <c r="Q25" s="530"/>
      <c r="R25" s="521"/>
      <c r="S25" s="521"/>
      <c r="T25" s="521"/>
      <c r="U25" s="521"/>
      <c r="V25" s="521"/>
      <c r="W25" s="513"/>
      <c r="X25" s="514"/>
      <c r="Y25" s="513"/>
      <c r="Z25" s="514"/>
      <c r="AA25" s="513"/>
      <c r="AB25" s="514"/>
      <c r="AC25" s="511">
        <f t="shared" si="0"/>
        <v>0</v>
      </c>
      <c r="AD25" s="512"/>
      <c r="AE25" s="507"/>
      <c r="AF25" s="508"/>
    </row>
    <row r="26" spans="1:32" ht="24.95" customHeight="1">
      <c r="A26" s="599" t="s">
        <v>51</v>
      </c>
      <c r="B26" s="599"/>
      <c r="C26" s="599"/>
      <c r="D26" s="599"/>
      <c r="E26" s="599"/>
      <c r="F26" s="599"/>
      <c r="G26" s="599"/>
      <c r="H26" s="599"/>
      <c r="I26" s="599"/>
      <c r="J26" s="599"/>
      <c r="K26" s="599"/>
      <c r="L26" s="599"/>
      <c r="M26" s="599"/>
      <c r="N26" s="599"/>
      <c r="O26" s="599"/>
      <c r="P26" s="599"/>
      <c r="Q26" s="599"/>
      <c r="R26" s="599"/>
      <c r="S26" s="599"/>
      <c r="T26" s="599"/>
      <c r="U26" s="599"/>
      <c r="V26" s="599"/>
      <c r="W26" s="511">
        <f>SUM(W21:X25)</f>
        <v>0</v>
      </c>
      <c r="X26" s="512"/>
      <c r="Y26" s="511">
        <f>SUM(Y21:Z25)</f>
        <v>0</v>
      </c>
      <c r="Z26" s="512"/>
      <c r="AA26" s="511">
        <f>SUM(AA21:AB25)</f>
        <v>0</v>
      </c>
      <c r="AB26" s="512"/>
      <c r="AC26" s="511">
        <f t="shared" si="0"/>
        <v>0</v>
      </c>
      <c r="AD26" s="512"/>
      <c r="AE26" s="507"/>
      <c r="AF26" s="508"/>
    </row>
    <row r="27" spans="1:32" ht="6" customHeigh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15"/>
      <c r="R27" s="115"/>
      <c r="S27" s="115"/>
      <c r="T27" s="115"/>
      <c r="U27" s="115"/>
      <c r="V27" s="115"/>
      <c r="W27" s="15"/>
      <c r="X27" s="15"/>
      <c r="Y27" s="15"/>
      <c r="Z27" s="15"/>
      <c r="AA27" s="15"/>
      <c r="AB27" s="15"/>
      <c r="AC27" s="15"/>
      <c r="AD27" s="15"/>
      <c r="AE27" s="15"/>
      <c r="AF27" s="115"/>
    </row>
    <row r="28" spans="1:32" s="31" customFormat="1" ht="15.75" customHeight="1">
      <c r="A28" s="107"/>
      <c r="B28" s="107"/>
      <c r="C28" s="107" t="s">
        <v>283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</row>
    <row r="29" spans="1:32" ht="11.25" customHeight="1">
      <c r="A29" s="116"/>
      <c r="B29" s="116"/>
      <c r="C29" s="116"/>
      <c r="D29" s="116"/>
      <c r="E29" s="116"/>
      <c r="F29" s="116"/>
      <c r="G29" s="116"/>
      <c r="H29" s="116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6"/>
      <c r="X29" s="15"/>
      <c r="Y29" s="15"/>
      <c r="Z29" s="619"/>
      <c r="AA29" s="619"/>
      <c r="AB29" s="619"/>
      <c r="AC29" s="15"/>
      <c r="AD29" s="618" t="s">
        <v>170</v>
      </c>
      <c r="AE29" s="618"/>
      <c r="AF29" s="618"/>
    </row>
    <row r="30" spans="1:32" ht="45.75" customHeight="1">
      <c r="A30" s="539" t="s">
        <v>47</v>
      </c>
      <c r="B30" s="541" t="s">
        <v>179</v>
      </c>
      <c r="C30" s="542"/>
      <c r="D30" s="542"/>
      <c r="E30" s="542"/>
      <c r="F30" s="542"/>
      <c r="G30" s="542"/>
      <c r="H30" s="542"/>
      <c r="I30" s="542"/>
      <c r="J30" s="542"/>
      <c r="K30" s="542"/>
      <c r="L30" s="543"/>
      <c r="M30" s="502" t="s">
        <v>50</v>
      </c>
      <c r="N30" s="503"/>
      <c r="O30" s="503"/>
      <c r="P30" s="503"/>
      <c r="Q30" s="503"/>
      <c r="R30" s="503"/>
      <c r="S30" s="503"/>
      <c r="T30" s="504"/>
      <c r="U30" s="502" t="s">
        <v>77</v>
      </c>
      <c r="V30" s="503"/>
      <c r="W30" s="503"/>
      <c r="X30" s="503"/>
      <c r="Y30" s="503"/>
      <c r="Z30" s="503"/>
      <c r="AA30" s="503"/>
      <c r="AB30" s="504"/>
      <c r="AC30" s="502" t="s">
        <v>284</v>
      </c>
      <c r="AD30" s="503"/>
      <c r="AE30" s="503"/>
      <c r="AF30" s="504"/>
    </row>
    <row r="31" spans="1:32" ht="24.95" customHeight="1">
      <c r="A31" s="540"/>
      <c r="B31" s="544"/>
      <c r="C31" s="545"/>
      <c r="D31" s="545"/>
      <c r="E31" s="545"/>
      <c r="F31" s="545"/>
      <c r="G31" s="545"/>
      <c r="H31" s="545"/>
      <c r="I31" s="545"/>
      <c r="J31" s="545"/>
      <c r="K31" s="545"/>
      <c r="L31" s="546"/>
      <c r="M31" s="517" t="s">
        <v>175</v>
      </c>
      <c r="N31" s="518"/>
      <c r="O31" s="517" t="s">
        <v>176</v>
      </c>
      <c r="P31" s="518"/>
      <c r="Q31" s="517" t="s">
        <v>198</v>
      </c>
      <c r="R31" s="518"/>
      <c r="S31" s="517" t="s">
        <v>199</v>
      </c>
      <c r="T31" s="518"/>
      <c r="U31" s="517" t="s">
        <v>175</v>
      </c>
      <c r="V31" s="518"/>
      <c r="W31" s="517" t="s">
        <v>176</v>
      </c>
      <c r="X31" s="518"/>
      <c r="Y31" s="517" t="s">
        <v>198</v>
      </c>
      <c r="Z31" s="518"/>
      <c r="AA31" s="517" t="s">
        <v>199</v>
      </c>
      <c r="AB31" s="518"/>
      <c r="AC31" s="505" t="s">
        <v>175</v>
      </c>
      <c r="AD31" s="505" t="s">
        <v>176</v>
      </c>
      <c r="AE31" s="505" t="s">
        <v>198</v>
      </c>
      <c r="AF31" s="505" t="s">
        <v>199</v>
      </c>
    </row>
    <row r="32" spans="1:32" ht="18" customHeight="1">
      <c r="A32" s="592"/>
      <c r="B32" s="596"/>
      <c r="C32" s="597"/>
      <c r="D32" s="597"/>
      <c r="E32" s="597"/>
      <c r="F32" s="597"/>
      <c r="G32" s="597"/>
      <c r="H32" s="597"/>
      <c r="I32" s="597"/>
      <c r="J32" s="597"/>
      <c r="K32" s="597"/>
      <c r="L32" s="598"/>
      <c r="M32" s="519"/>
      <c r="N32" s="520"/>
      <c r="O32" s="519"/>
      <c r="P32" s="520"/>
      <c r="Q32" s="519"/>
      <c r="R32" s="520"/>
      <c r="S32" s="519"/>
      <c r="T32" s="520"/>
      <c r="U32" s="519"/>
      <c r="V32" s="520"/>
      <c r="W32" s="519"/>
      <c r="X32" s="520"/>
      <c r="Y32" s="519"/>
      <c r="Z32" s="520"/>
      <c r="AA32" s="519"/>
      <c r="AB32" s="520"/>
      <c r="AC32" s="506"/>
      <c r="AD32" s="506"/>
      <c r="AE32" s="506"/>
      <c r="AF32" s="506"/>
    </row>
    <row r="33" spans="1:32" ht="12" customHeight="1">
      <c r="A33" s="61">
        <v>1</v>
      </c>
      <c r="B33" s="547">
        <v>2</v>
      </c>
      <c r="C33" s="547"/>
      <c r="D33" s="547"/>
      <c r="E33" s="547"/>
      <c r="F33" s="547"/>
      <c r="G33" s="547"/>
      <c r="H33" s="547"/>
      <c r="I33" s="547"/>
      <c r="J33" s="547"/>
      <c r="K33" s="547"/>
      <c r="L33" s="547"/>
      <c r="M33" s="515">
        <v>3</v>
      </c>
      <c r="N33" s="516"/>
      <c r="O33" s="515">
        <v>4</v>
      </c>
      <c r="P33" s="516"/>
      <c r="Q33" s="515">
        <v>5</v>
      </c>
      <c r="R33" s="516"/>
      <c r="S33" s="515">
        <v>9</v>
      </c>
      <c r="T33" s="516"/>
      <c r="U33" s="515">
        <v>7</v>
      </c>
      <c r="V33" s="516"/>
      <c r="W33" s="515">
        <v>8</v>
      </c>
      <c r="X33" s="516"/>
      <c r="Y33" s="515">
        <v>9</v>
      </c>
      <c r="Z33" s="516"/>
      <c r="AA33" s="515">
        <v>10</v>
      </c>
      <c r="AB33" s="516"/>
      <c r="AC33" s="118">
        <v>11</v>
      </c>
      <c r="AD33" s="118">
        <v>12</v>
      </c>
      <c r="AE33" s="118">
        <v>13</v>
      </c>
      <c r="AF33" s="118">
        <v>14</v>
      </c>
    </row>
    <row r="34" spans="1:32" ht="15" customHeight="1">
      <c r="A34" s="68"/>
      <c r="B34" s="548" t="s">
        <v>493</v>
      </c>
      <c r="C34" s="548"/>
      <c r="D34" s="548"/>
      <c r="E34" s="548"/>
      <c r="F34" s="548"/>
      <c r="G34" s="548"/>
      <c r="H34" s="548"/>
      <c r="I34" s="548"/>
      <c r="J34" s="548"/>
      <c r="K34" s="548"/>
      <c r="L34" s="548"/>
      <c r="M34" s="513"/>
      <c r="N34" s="514"/>
      <c r="O34" s="513"/>
      <c r="P34" s="514"/>
      <c r="Q34" s="511">
        <f t="shared" ref="Q34:Q39" si="1">O34-M34</f>
        <v>0</v>
      </c>
      <c r="R34" s="512"/>
      <c r="S34" s="507"/>
      <c r="T34" s="508"/>
      <c r="U34" s="513"/>
      <c r="V34" s="514"/>
      <c r="W34" s="513"/>
      <c r="X34" s="514"/>
      <c r="Y34" s="511">
        <f t="shared" ref="Y34:Y39" si="2">W34-U34</f>
        <v>0</v>
      </c>
      <c r="Z34" s="512"/>
      <c r="AA34" s="507"/>
      <c r="AB34" s="508"/>
      <c r="AC34" s="113"/>
      <c r="AD34" s="113"/>
      <c r="AE34" s="114">
        <f>AD34-AC34</f>
        <v>0</v>
      </c>
      <c r="AF34" s="119"/>
    </row>
    <row r="35" spans="1:32" ht="15" customHeight="1">
      <c r="A35" s="68"/>
      <c r="B35" s="548" t="s">
        <v>546</v>
      </c>
      <c r="C35" s="548"/>
      <c r="D35" s="548"/>
      <c r="E35" s="548"/>
      <c r="F35" s="548"/>
      <c r="G35" s="548"/>
      <c r="H35" s="548"/>
      <c r="I35" s="548"/>
      <c r="J35" s="548"/>
      <c r="K35" s="548"/>
      <c r="L35" s="548"/>
      <c r="M35" s="513"/>
      <c r="N35" s="514"/>
      <c r="O35" s="513"/>
      <c r="P35" s="514"/>
      <c r="Q35" s="511">
        <f t="shared" si="1"/>
        <v>0</v>
      </c>
      <c r="R35" s="512"/>
      <c r="S35" s="507"/>
      <c r="T35" s="508"/>
      <c r="U35" s="513"/>
      <c r="V35" s="514"/>
      <c r="W35" s="513"/>
      <c r="X35" s="514"/>
      <c r="Y35" s="511">
        <f t="shared" si="2"/>
        <v>0</v>
      </c>
      <c r="Z35" s="512"/>
      <c r="AA35" s="507"/>
      <c r="AB35" s="508"/>
      <c r="AC35" s="113"/>
      <c r="AD35" s="113">
        <v>19</v>
      </c>
      <c r="AE35" s="114">
        <f>AD35-AC35</f>
        <v>19</v>
      </c>
      <c r="AF35" s="119"/>
    </row>
    <row r="36" spans="1:32" ht="15" customHeight="1">
      <c r="A36" s="68"/>
      <c r="B36" s="548"/>
      <c r="C36" s="548"/>
      <c r="D36" s="548"/>
      <c r="E36" s="548"/>
      <c r="F36" s="548"/>
      <c r="G36" s="548"/>
      <c r="H36" s="548"/>
      <c r="I36" s="548"/>
      <c r="J36" s="548"/>
      <c r="K36" s="548"/>
      <c r="L36" s="548"/>
      <c r="M36" s="513"/>
      <c r="N36" s="514"/>
      <c r="O36" s="513"/>
      <c r="P36" s="514"/>
      <c r="Q36" s="511">
        <f t="shared" si="1"/>
        <v>0</v>
      </c>
      <c r="R36" s="512"/>
      <c r="S36" s="507"/>
      <c r="T36" s="508"/>
      <c r="U36" s="513"/>
      <c r="V36" s="514"/>
      <c r="W36" s="513"/>
      <c r="X36" s="514"/>
      <c r="Y36" s="511">
        <f t="shared" si="2"/>
        <v>0</v>
      </c>
      <c r="Z36" s="512"/>
      <c r="AA36" s="507"/>
      <c r="AB36" s="508"/>
      <c r="AC36" s="113"/>
      <c r="AD36" s="113"/>
      <c r="AE36" s="114">
        <f>AD36-AC36</f>
        <v>0</v>
      </c>
      <c r="AF36" s="119"/>
    </row>
    <row r="37" spans="1:32" ht="15" customHeight="1">
      <c r="A37" s="68"/>
      <c r="B37" s="548"/>
      <c r="C37" s="548"/>
      <c r="D37" s="548"/>
      <c r="E37" s="548"/>
      <c r="F37" s="548"/>
      <c r="G37" s="548"/>
      <c r="H37" s="548"/>
      <c r="I37" s="548"/>
      <c r="J37" s="548"/>
      <c r="K37" s="548"/>
      <c r="L37" s="548"/>
      <c r="M37" s="513"/>
      <c r="N37" s="514"/>
      <c r="O37" s="513"/>
      <c r="P37" s="514"/>
      <c r="Q37" s="511">
        <f t="shared" si="1"/>
        <v>0</v>
      </c>
      <c r="R37" s="512"/>
      <c r="S37" s="507"/>
      <c r="T37" s="508"/>
      <c r="U37" s="513"/>
      <c r="V37" s="514"/>
      <c r="W37" s="513"/>
      <c r="X37" s="514"/>
      <c r="Y37" s="511">
        <f t="shared" si="2"/>
        <v>0</v>
      </c>
      <c r="Z37" s="512"/>
      <c r="AA37" s="507"/>
      <c r="AB37" s="508"/>
      <c r="AC37" s="113"/>
      <c r="AD37" s="113"/>
      <c r="AE37" s="114">
        <f>AD37-AC37</f>
        <v>0</v>
      </c>
      <c r="AF37" s="119"/>
    </row>
    <row r="38" spans="1:32" ht="15" customHeight="1">
      <c r="A38" s="68"/>
      <c r="B38" s="548"/>
      <c r="C38" s="548"/>
      <c r="D38" s="548"/>
      <c r="E38" s="548"/>
      <c r="F38" s="548"/>
      <c r="G38" s="548"/>
      <c r="H38" s="548"/>
      <c r="I38" s="548"/>
      <c r="J38" s="548"/>
      <c r="K38" s="548"/>
      <c r="L38" s="548"/>
      <c r="M38" s="513"/>
      <c r="N38" s="514"/>
      <c r="O38" s="513"/>
      <c r="P38" s="514"/>
      <c r="Q38" s="511">
        <f t="shared" si="1"/>
        <v>0</v>
      </c>
      <c r="R38" s="512"/>
      <c r="S38" s="507"/>
      <c r="T38" s="508"/>
      <c r="U38" s="513"/>
      <c r="V38" s="514"/>
      <c r="W38" s="513"/>
      <c r="X38" s="514"/>
      <c r="Y38" s="511">
        <f t="shared" si="2"/>
        <v>0</v>
      </c>
      <c r="Z38" s="512"/>
      <c r="AA38" s="507"/>
      <c r="AB38" s="508"/>
      <c r="AC38" s="113"/>
      <c r="AD38" s="113"/>
      <c r="AE38" s="114">
        <f>AD38-AC38</f>
        <v>0</v>
      </c>
      <c r="AF38" s="119"/>
    </row>
    <row r="39" spans="1:32" ht="21" customHeight="1">
      <c r="A39" s="536" t="s">
        <v>51</v>
      </c>
      <c r="B39" s="537"/>
      <c r="C39" s="537"/>
      <c r="D39" s="537"/>
      <c r="E39" s="537"/>
      <c r="F39" s="537"/>
      <c r="G39" s="537"/>
      <c r="H39" s="537"/>
      <c r="I39" s="537"/>
      <c r="J39" s="537"/>
      <c r="K39" s="537"/>
      <c r="L39" s="538"/>
      <c r="M39" s="511">
        <f>SUM(M34:M38)</f>
        <v>0</v>
      </c>
      <c r="N39" s="512"/>
      <c r="O39" s="511">
        <f>SUM(O34:O38)</f>
        <v>0</v>
      </c>
      <c r="P39" s="512"/>
      <c r="Q39" s="511">
        <f t="shared" si="1"/>
        <v>0</v>
      </c>
      <c r="R39" s="512"/>
      <c r="S39" s="507"/>
      <c r="T39" s="508"/>
      <c r="U39" s="511">
        <f>SUM(U34:U38)</f>
        <v>0</v>
      </c>
      <c r="V39" s="512"/>
      <c r="W39" s="511">
        <f>SUM(W34:W38)</f>
        <v>0</v>
      </c>
      <c r="X39" s="512"/>
      <c r="Y39" s="511">
        <f t="shared" si="2"/>
        <v>0</v>
      </c>
      <c r="Z39" s="512"/>
      <c r="AA39" s="507"/>
      <c r="AB39" s="508"/>
      <c r="AC39" s="114">
        <f>SUM(AC34:AC38)</f>
        <v>0</v>
      </c>
      <c r="AD39" s="114">
        <f>SUM(AD34:AD38)</f>
        <v>19</v>
      </c>
      <c r="AE39" s="114">
        <f>SUM(AE34:AE38)</f>
        <v>19</v>
      </c>
      <c r="AF39" s="119"/>
    </row>
    <row r="40" spans="1:32" ht="14.25" customHeight="1">
      <c r="A40" s="536" t="s">
        <v>52</v>
      </c>
      <c r="B40" s="537"/>
      <c r="C40" s="537"/>
      <c r="D40" s="537"/>
      <c r="E40" s="537"/>
      <c r="F40" s="537"/>
      <c r="G40" s="537"/>
      <c r="H40" s="537"/>
      <c r="I40" s="537"/>
      <c r="J40" s="537"/>
      <c r="K40" s="537"/>
      <c r="L40" s="538"/>
      <c r="M40" s="507"/>
      <c r="N40" s="508"/>
      <c r="O40" s="507"/>
      <c r="P40" s="508"/>
      <c r="Q40" s="507"/>
      <c r="R40" s="508"/>
      <c r="S40" s="509"/>
      <c r="T40" s="510"/>
      <c r="U40" s="507"/>
      <c r="V40" s="508"/>
      <c r="W40" s="507"/>
      <c r="X40" s="508"/>
      <c r="Y40" s="507"/>
      <c r="Z40" s="508"/>
      <c r="AA40" s="509"/>
      <c r="AB40" s="510"/>
      <c r="AC40" s="119"/>
      <c r="AD40" s="119"/>
      <c r="AE40" s="120"/>
      <c r="AF40" s="120"/>
    </row>
    <row r="41" spans="1:32" ht="15" customHeight="1">
      <c r="A41" s="121"/>
      <c r="B41" s="121"/>
      <c r="C41" s="121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2" ht="19.5" customHeight="1">
      <c r="A42" s="539" t="s">
        <v>47</v>
      </c>
      <c r="B42" s="541" t="s">
        <v>179</v>
      </c>
      <c r="C42" s="542"/>
      <c r="D42" s="542"/>
      <c r="E42" s="542"/>
      <c r="F42" s="542"/>
      <c r="G42" s="542"/>
      <c r="H42" s="542"/>
      <c r="I42" s="542"/>
      <c r="J42" s="542"/>
      <c r="K42" s="542"/>
      <c r="L42" s="543"/>
      <c r="M42" s="502" t="s">
        <v>285</v>
      </c>
      <c r="N42" s="503"/>
      <c r="O42" s="503"/>
      <c r="P42" s="503"/>
      <c r="Q42" s="503"/>
      <c r="R42" s="503"/>
      <c r="S42" s="503"/>
      <c r="T42" s="504"/>
      <c r="U42" s="502" t="s">
        <v>96</v>
      </c>
      <c r="V42" s="503"/>
      <c r="W42" s="503"/>
      <c r="X42" s="503"/>
      <c r="Y42" s="503"/>
      <c r="Z42" s="503"/>
      <c r="AA42" s="503"/>
      <c r="AB42" s="504"/>
      <c r="AC42" s="502" t="s">
        <v>286</v>
      </c>
      <c r="AD42" s="503"/>
      <c r="AE42" s="503"/>
      <c r="AF42" s="504"/>
    </row>
    <row r="43" spans="1:32" ht="15.75" customHeight="1">
      <c r="A43" s="540"/>
      <c r="B43" s="544"/>
      <c r="C43" s="545"/>
      <c r="D43" s="545"/>
      <c r="E43" s="545"/>
      <c r="F43" s="545"/>
      <c r="G43" s="545"/>
      <c r="H43" s="545"/>
      <c r="I43" s="545"/>
      <c r="J43" s="545"/>
      <c r="K43" s="545"/>
      <c r="L43" s="546"/>
      <c r="M43" s="517" t="s">
        <v>175</v>
      </c>
      <c r="N43" s="518"/>
      <c r="O43" s="517" t="s">
        <v>176</v>
      </c>
      <c r="P43" s="518"/>
      <c r="Q43" s="517" t="s">
        <v>198</v>
      </c>
      <c r="R43" s="518"/>
      <c r="S43" s="517" t="s">
        <v>199</v>
      </c>
      <c r="T43" s="518"/>
      <c r="U43" s="517" t="s">
        <v>175</v>
      </c>
      <c r="V43" s="518"/>
      <c r="W43" s="517" t="s">
        <v>176</v>
      </c>
      <c r="X43" s="518"/>
      <c r="Y43" s="517" t="s">
        <v>198</v>
      </c>
      <c r="Z43" s="518"/>
      <c r="AA43" s="517" t="s">
        <v>199</v>
      </c>
      <c r="AB43" s="518"/>
      <c r="AC43" s="505" t="s">
        <v>175</v>
      </c>
      <c r="AD43" s="505" t="s">
        <v>176</v>
      </c>
      <c r="AE43" s="505" t="s">
        <v>198</v>
      </c>
      <c r="AF43" s="505" t="s">
        <v>199</v>
      </c>
    </row>
    <row r="44" spans="1:32" ht="25.5" customHeight="1">
      <c r="A44" s="540"/>
      <c r="B44" s="544"/>
      <c r="C44" s="545"/>
      <c r="D44" s="545"/>
      <c r="E44" s="545"/>
      <c r="F44" s="545"/>
      <c r="G44" s="545"/>
      <c r="H44" s="545"/>
      <c r="I44" s="545"/>
      <c r="J44" s="545"/>
      <c r="K44" s="545"/>
      <c r="L44" s="546"/>
      <c r="M44" s="519"/>
      <c r="N44" s="520"/>
      <c r="O44" s="519"/>
      <c r="P44" s="520"/>
      <c r="Q44" s="519"/>
      <c r="R44" s="520"/>
      <c r="S44" s="519"/>
      <c r="T44" s="520"/>
      <c r="U44" s="519"/>
      <c r="V44" s="520"/>
      <c r="W44" s="519"/>
      <c r="X44" s="520"/>
      <c r="Y44" s="519"/>
      <c r="Z44" s="520"/>
      <c r="AA44" s="519"/>
      <c r="AB44" s="520"/>
      <c r="AC44" s="506"/>
      <c r="AD44" s="506"/>
      <c r="AE44" s="506"/>
      <c r="AF44" s="506"/>
    </row>
    <row r="45" spans="1:32" ht="12" customHeight="1">
      <c r="A45" s="61">
        <v>1</v>
      </c>
      <c r="B45" s="547">
        <v>2</v>
      </c>
      <c r="C45" s="547"/>
      <c r="D45" s="547"/>
      <c r="E45" s="547"/>
      <c r="F45" s="547"/>
      <c r="G45" s="547"/>
      <c r="H45" s="547"/>
      <c r="I45" s="547"/>
      <c r="J45" s="547"/>
      <c r="K45" s="547"/>
      <c r="L45" s="547"/>
      <c r="M45" s="515">
        <v>15</v>
      </c>
      <c r="N45" s="516"/>
      <c r="O45" s="515">
        <v>16</v>
      </c>
      <c r="P45" s="516"/>
      <c r="Q45" s="515">
        <v>17</v>
      </c>
      <c r="R45" s="516"/>
      <c r="S45" s="515">
        <v>18</v>
      </c>
      <c r="T45" s="516"/>
      <c r="U45" s="515">
        <v>19</v>
      </c>
      <c r="V45" s="516"/>
      <c r="W45" s="515">
        <v>20</v>
      </c>
      <c r="X45" s="516"/>
      <c r="Y45" s="515">
        <v>21</v>
      </c>
      <c r="Z45" s="516"/>
      <c r="AA45" s="515">
        <v>22</v>
      </c>
      <c r="AB45" s="516"/>
      <c r="AC45" s="118">
        <v>23</v>
      </c>
      <c r="AD45" s="118">
        <v>24</v>
      </c>
      <c r="AE45" s="118">
        <v>25</v>
      </c>
      <c r="AF45" s="118">
        <v>26</v>
      </c>
    </row>
    <row r="46" spans="1:32" ht="15" customHeight="1">
      <c r="A46" s="68"/>
      <c r="B46" s="548" t="s">
        <v>510</v>
      </c>
      <c r="C46" s="548"/>
      <c r="D46" s="548"/>
      <c r="E46" s="548"/>
      <c r="F46" s="548"/>
      <c r="G46" s="548"/>
      <c r="H46" s="548"/>
      <c r="I46" s="548"/>
      <c r="J46" s="548"/>
      <c r="K46" s="548"/>
      <c r="L46" s="548"/>
      <c r="M46" s="513"/>
      <c r="N46" s="514"/>
      <c r="O46" s="513"/>
      <c r="P46" s="514"/>
      <c r="Q46" s="511">
        <f t="shared" ref="Q46:Q51" si="3">O46-M46</f>
        <v>0</v>
      </c>
      <c r="R46" s="512"/>
      <c r="S46" s="507"/>
      <c r="T46" s="508"/>
      <c r="U46" s="513"/>
      <c r="V46" s="514"/>
      <c r="W46" s="513"/>
      <c r="X46" s="514"/>
      <c r="Y46" s="511">
        <f t="shared" ref="Y46:Y51" si="4">W46-U46</f>
        <v>0</v>
      </c>
      <c r="Z46" s="512"/>
      <c r="AA46" s="507"/>
      <c r="AB46" s="508"/>
      <c r="AC46" s="114">
        <f>M34+U34+AC34+M46+U46</f>
        <v>0</v>
      </c>
      <c r="AD46" s="114"/>
      <c r="AE46" s="114">
        <f>AD46-AC46</f>
        <v>0</v>
      </c>
      <c r="AF46" s="119"/>
    </row>
    <row r="47" spans="1:32" ht="15" customHeight="1">
      <c r="A47" s="68"/>
      <c r="B47" s="548" t="s">
        <v>546</v>
      </c>
      <c r="C47" s="548"/>
      <c r="D47" s="548"/>
      <c r="E47" s="548"/>
      <c r="F47" s="548"/>
      <c r="G47" s="548"/>
      <c r="H47" s="548"/>
      <c r="I47" s="548"/>
      <c r="J47" s="548"/>
      <c r="K47" s="548"/>
      <c r="L47" s="548"/>
      <c r="M47" s="513"/>
      <c r="N47" s="514"/>
      <c r="O47" s="513"/>
      <c r="P47" s="514"/>
      <c r="Q47" s="511">
        <f t="shared" si="3"/>
        <v>0</v>
      </c>
      <c r="R47" s="512"/>
      <c r="S47" s="507"/>
      <c r="T47" s="508"/>
      <c r="U47" s="513"/>
      <c r="V47" s="514"/>
      <c r="W47" s="513"/>
      <c r="X47" s="514"/>
      <c r="Y47" s="511">
        <f t="shared" si="4"/>
        <v>0</v>
      </c>
      <c r="Z47" s="512"/>
      <c r="AA47" s="507"/>
      <c r="AB47" s="508"/>
      <c r="AC47" s="114">
        <f>M35+U35+AC35+M47+U47</f>
        <v>0</v>
      </c>
      <c r="AD47" s="114">
        <f>O35+W35+AD35+O47+W47</f>
        <v>19</v>
      </c>
      <c r="AE47" s="114">
        <f>AD47-AC47</f>
        <v>19</v>
      </c>
      <c r="AF47" s="119"/>
    </row>
    <row r="48" spans="1:32" ht="15" customHeight="1">
      <c r="A48" s="68"/>
      <c r="B48" s="548"/>
      <c r="C48" s="548"/>
      <c r="D48" s="548"/>
      <c r="E48" s="548"/>
      <c r="F48" s="548"/>
      <c r="G48" s="548"/>
      <c r="H48" s="548"/>
      <c r="I48" s="548"/>
      <c r="J48" s="548"/>
      <c r="K48" s="548"/>
      <c r="L48" s="548"/>
      <c r="M48" s="513"/>
      <c r="N48" s="514"/>
      <c r="O48" s="513"/>
      <c r="P48" s="514"/>
      <c r="Q48" s="511">
        <f t="shared" si="3"/>
        <v>0</v>
      </c>
      <c r="R48" s="512"/>
      <c r="S48" s="507"/>
      <c r="T48" s="508"/>
      <c r="U48" s="513"/>
      <c r="V48" s="514"/>
      <c r="W48" s="513"/>
      <c r="X48" s="514"/>
      <c r="Y48" s="511">
        <f t="shared" si="4"/>
        <v>0</v>
      </c>
      <c r="Z48" s="512"/>
      <c r="AA48" s="507"/>
      <c r="AB48" s="508"/>
      <c r="AC48" s="114">
        <f>M36+U36+AC36+M48+U48</f>
        <v>0</v>
      </c>
      <c r="AD48" s="114">
        <f>O36+W36+AD36+O48+W48</f>
        <v>0</v>
      </c>
      <c r="AE48" s="114">
        <f>AD48-AC48</f>
        <v>0</v>
      </c>
      <c r="AF48" s="119"/>
    </row>
    <row r="49" spans="1:32" ht="15" customHeight="1">
      <c r="A49" s="68"/>
      <c r="B49" s="548"/>
      <c r="C49" s="548"/>
      <c r="D49" s="548"/>
      <c r="E49" s="548"/>
      <c r="F49" s="548"/>
      <c r="G49" s="548"/>
      <c r="H49" s="548"/>
      <c r="I49" s="548"/>
      <c r="J49" s="548"/>
      <c r="K49" s="548"/>
      <c r="L49" s="548"/>
      <c r="M49" s="513"/>
      <c r="N49" s="514"/>
      <c r="O49" s="513"/>
      <c r="P49" s="514"/>
      <c r="Q49" s="511">
        <f t="shared" si="3"/>
        <v>0</v>
      </c>
      <c r="R49" s="512"/>
      <c r="S49" s="507"/>
      <c r="T49" s="508"/>
      <c r="U49" s="513"/>
      <c r="V49" s="514"/>
      <c r="W49" s="513"/>
      <c r="X49" s="514"/>
      <c r="Y49" s="511">
        <f t="shared" si="4"/>
        <v>0</v>
      </c>
      <c r="Z49" s="512"/>
      <c r="AA49" s="507"/>
      <c r="AB49" s="508"/>
      <c r="AC49" s="114">
        <f>M37+U37+AC37+M49+U49</f>
        <v>0</v>
      </c>
      <c r="AD49" s="114">
        <f>O37+W37+AD37+O49+W49</f>
        <v>0</v>
      </c>
      <c r="AE49" s="114">
        <f>AD49-AC49</f>
        <v>0</v>
      </c>
      <c r="AF49" s="119"/>
    </row>
    <row r="50" spans="1:32" ht="15" customHeight="1">
      <c r="A50" s="68"/>
      <c r="B50" s="548"/>
      <c r="C50" s="548"/>
      <c r="D50" s="548"/>
      <c r="E50" s="548"/>
      <c r="F50" s="548"/>
      <c r="G50" s="548"/>
      <c r="H50" s="548"/>
      <c r="I50" s="548"/>
      <c r="J50" s="548"/>
      <c r="K50" s="548"/>
      <c r="L50" s="548"/>
      <c r="M50" s="513"/>
      <c r="N50" s="514"/>
      <c r="O50" s="513"/>
      <c r="P50" s="514"/>
      <c r="Q50" s="511">
        <f t="shared" si="3"/>
        <v>0</v>
      </c>
      <c r="R50" s="512"/>
      <c r="S50" s="507"/>
      <c r="T50" s="508"/>
      <c r="U50" s="513"/>
      <c r="V50" s="514"/>
      <c r="W50" s="513"/>
      <c r="X50" s="514"/>
      <c r="Y50" s="511">
        <f t="shared" si="4"/>
        <v>0</v>
      </c>
      <c r="Z50" s="512"/>
      <c r="AA50" s="507"/>
      <c r="AB50" s="508"/>
      <c r="AC50" s="114">
        <f>M38+U38+AC38+M50+U50</f>
        <v>0</v>
      </c>
      <c r="AD50" s="114">
        <f>O38+W38+AD38+O50+W50</f>
        <v>0</v>
      </c>
      <c r="AE50" s="114">
        <f>AD50-AC50</f>
        <v>0</v>
      </c>
      <c r="AF50" s="119"/>
    </row>
    <row r="51" spans="1:32" ht="18" customHeight="1">
      <c r="A51" s="536" t="s">
        <v>51</v>
      </c>
      <c r="B51" s="537"/>
      <c r="C51" s="537"/>
      <c r="D51" s="537"/>
      <c r="E51" s="537"/>
      <c r="F51" s="537"/>
      <c r="G51" s="537"/>
      <c r="H51" s="537"/>
      <c r="I51" s="537"/>
      <c r="J51" s="537"/>
      <c r="K51" s="537"/>
      <c r="L51" s="538"/>
      <c r="M51" s="511">
        <f>SUM(M46:M50)</f>
        <v>0</v>
      </c>
      <c r="N51" s="512"/>
      <c r="O51" s="511">
        <f>SUM(O46:O50)</f>
        <v>0</v>
      </c>
      <c r="P51" s="512"/>
      <c r="Q51" s="511">
        <f t="shared" si="3"/>
        <v>0</v>
      </c>
      <c r="R51" s="512"/>
      <c r="S51" s="507"/>
      <c r="T51" s="508"/>
      <c r="U51" s="511">
        <f>SUM(U46:U50)</f>
        <v>0</v>
      </c>
      <c r="V51" s="512"/>
      <c r="W51" s="511">
        <f>SUM(W46:W50)</f>
        <v>0</v>
      </c>
      <c r="X51" s="512"/>
      <c r="Y51" s="511">
        <f t="shared" si="4"/>
        <v>0</v>
      </c>
      <c r="Z51" s="512"/>
      <c r="AA51" s="507"/>
      <c r="AB51" s="508"/>
      <c r="AC51" s="114">
        <f>SUM(AC46:AC50)</f>
        <v>0</v>
      </c>
      <c r="AD51" s="114">
        <f>SUM(AD46:AD50)</f>
        <v>19</v>
      </c>
      <c r="AE51" s="114">
        <f>SUM(AE46:AE50)</f>
        <v>19</v>
      </c>
      <c r="AF51" s="119"/>
    </row>
    <row r="52" spans="1:32" ht="15" customHeight="1">
      <c r="A52" s="536" t="s">
        <v>52</v>
      </c>
      <c r="B52" s="537"/>
      <c r="C52" s="537"/>
      <c r="D52" s="537"/>
      <c r="E52" s="537"/>
      <c r="F52" s="537"/>
      <c r="G52" s="537"/>
      <c r="H52" s="537"/>
      <c r="I52" s="537"/>
      <c r="J52" s="537"/>
      <c r="K52" s="537"/>
      <c r="L52" s="538"/>
      <c r="M52" s="507"/>
      <c r="N52" s="508"/>
      <c r="O52" s="507"/>
      <c r="P52" s="508"/>
      <c r="Q52" s="507"/>
      <c r="R52" s="508"/>
      <c r="S52" s="509"/>
      <c r="T52" s="510"/>
      <c r="U52" s="507"/>
      <c r="V52" s="508"/>
      <c r="W52" s="507"/>
      <c r="X52" s="508"/>
      <c r="Y52" s="507"/>
      <c r="Z52" s="508"/>
      <c r="AA52" s="509"/>
      <c r="AB52" s="510"/>
      <c r="AC52" s="119"/>
      <c r="AD52" s="119"/>
      <c r="AE52" s="120"/>
      <c r="AF52" s="120"/>
    </row>
    <row r="53" spans="1:32" ht="5.25" customHeight="1">
      <c r="A53" s="121"/>
      <c r="B53" s="121"/>
      <c r="C53" s="121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 s="31" customFormat="1" ht="12.75" customHeight="1">
      <c r="A54" s="107"/>
      <c r="B54" s="107"/>
      <c r="C54" s="107" t="s">
        <v>294</v>
      </c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</row>
    <row r="55" spans="1:32" s="54" customFormat="1" ht="13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23"/>
      <c r="L55" s="15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581" t="s">
        <v>170</v>
      </c>
      <c r="AE55" s="581"/>
      <c r="AF55" s="581"/>
    </row>
    <row r="56" spans="1:32" s="55" customFormat="1" ht="17.25" customHeight="1">
      <c r="A56" s="582" t="s">
        <v>153</v>
      </c>
      <c r="B56" s="482" t="s">
        <v>240</v>
      </c>
      <c r="C56" s="411"/>
      <c r="D56" s="459" t="s">
        <v>243</v>
      </c>
      <c r="E56" s="459"/>
      <c r="F56" s="459" t="s">
        <v>154</v>
      </c>
      <c r="G56" s="459"/>
      <c r="H56" s="459" t="s">
        <v>483</v>
      </c>
      <c r="I56" s="459"/>
      <c r="J56" s="459" t="s">
        <v>485</v>
      </c>
      <c r="K56" s="459"/>
      <c r="L56" s="620" t="s">
        <v>484</v>
      </c>
      <c r="M56" s="620"/>
      <c r="N56" s="620"/>
      <c r="O56" s="620"/>
      <c r="P56" s="620"/>
      <c r="Q56" s="620"/>
      <c r="R56" s="620"/>
      <c r="S56" s="620"/>
      <c r="T56" s="620"/>
      <c r="U56" s="620"/>
      <c r="V56" s="388" t="s">
        <v>241</v>
      </c>
      <c r="W56" s="388"/>
      <c r="X56" s="388"/>
      <c r="Y56" s="388"/>
      <c r="Z56" s="388"/>
      <c r="AA56" s="482" t="s">
        <v>242</v>
      </c>
      <c r="AB56" s="483"/>
      <c r="AC56" s="483"/>
      <c r="AD56" s="483"/>
      <c r="AE56" s="483"/>
      <c r="AF56" s="411"/>
    </row>
    <row r="57" spans="1:32" s="55" customFormat="1" ht="24.75" customHeight="1">
      <c r="A57" s="582"/>
      <c r="B57" s="579"/>
      <c r="C57" s="580"/>
      <c r="D57" s="459"/>
      <c r="E57" s="459"/>
      <c r="F57" s="459"/>
      <c r="G57" s="459"/>
      <c r="H57" s="459"/>
      <c r="I57" s="459"/>
      <c r="J57" s="459"/>
      <c r="K57" s="459"/>
      <c r="L57" s="459" t="s">
        <v>216</v>
      </c>
      <c r="M57" s="459"/>
      <c r="N57" s="388" t="s">
        <v>466</v>
      </c>
      <c r="O57" s="388"/>
      <c r="P57" s="459" t="s">
        <v>221</v>
      </c>
      <c r="Q57" s="459"/>
      <c r="R57" s="459"/>
      <c r="S57" s="459"/>
      <c r="T57" s="459"/>
      <c r="U57" s="459"/>
      <c r="V57" s="388"/>
      <c r="W57" s="388"/>
      <c r="X57" s="388"/>
      <c r="Y57" s="388"/>
      <c r="Z57" s="388"/>
      <c r="AA57" s="579"/>
      <c r="AB57" s="531"/>
      <c r="AC57" s="531"/>
      <c r="AD57" s="531"/>
      <c r="AE57" s="531"/>
      <c r="AF57" s="580"/>
    </row>
    <row r="58" spans="1:32" s="56" customFormat="1" ht="85.5" customHeight="1">
      <c r="A58" s="582"/>
      <c r="B58" s="484"/>
      <c r="C58" s="412"/>
      <c r="D58" s="459"/>
      <c r="E58" s="459"/>
      <c r="F58" s="459"/>
      <c r="G58" s="459"/>
      <c r="H58" s="459"/>
      <c r="I58" s="459"/>
      <c r="J58" s="459"/>
      <c r="K58" s="459"/>
      <c r="L58" s="459"/>
      <c r="M58" s="459"/>
      <c r="N58" s="388"/>
      <c r="O58" s="388"/>
      <c r="P58" s="459" t="s">
        <v>217</v>
      </c>
      <c r="Q58" s="459"/>
      <c r="R58" s="459" t="s">
        <v>218</v>
      </c>
      <c r="S58" s="459"/>
      <c r="T58" s="459" t="s">
        <v>219</v>
      </c>
      <c r="U58" s="459"/>
      <c r="V58" s="388"/>
      <c r="W58" s="388"/>
      <c r="X58" s="388"/>
      <c r="Y58" s="388"/>
      <c r="Z58" s="388"/>
      <c r="AA58" s="484"/>
      <c r="AB58" s="485"/>
      <c r="AC58" s="485"/>
      <c r="AD58" s="485"/>
      <c r="AE58" s="485"/>
      <c r="AF58" s="412"/>
    </row>
    <row r="59" spans="1:32" s="55" customFormat="1" ht="12" customHeight="1">
      <c r="A59" s="124">
        <v>1</v>
      </c>
      <c r="B59" s="460">
        <v>2</v>
      </c>
      <c r="C59" s="462"/>
      <c r="D59" s="459">
        <v>3</v>
      </c>
      <c r="E59" s="459"/>
      <c r="F59" s="459">
        <v>4</v>
      </c>
      <c r="G59" s="459"/>
      <c r="H59" s="459">
        <v>5</v>
      </c>
      <c r="I59" s="459"/>
      <c r="J59" s="459">
        <v>6</v>
      </c>
      <c r="K59" s="459"/>
      <c r="L59" s="460">
        <v>7</v>
      </c>
      <c r="M59" s="462"/>
      <c r="N59" s="460">
        <v>8</v>
      </c>
      <c r="O59" s="462"/>
      <c r="P59" s="459">
        <v>9</v>
      </c>
      <c r="Q59" s="459"/>
      <c r="R59" s="582">
        <v>10</v>
      </c>
      <c r="S59" s="582"/>
      <c r="T59" s="459">
        <v>11</v>
      </c>
      <c r="U59" s="459"/>
      <c r="V59" s="460">
        <v>12</v>
      </c>
      <c r="W59" s="461"/>
      <c r="X59" s="461"/>
      <c r="Y59" s="461"/>
      <c r="Z59" s="462"/>
      <c r="AA59" s="459">
        <v>13</v>
      </c>
      <c r="AB59" s="459"/>
      <c r="AC59" s="459"/>
      <c r="AD59" s="459"/>
      <c r="AE59" s="459"/>
      <c r="AF59" s="459"/>
    </row>
    <row r="60" spans="1:32" s="55" customFormat="1" ht="20.100000000000001" customHeight="1">
      <c r="A60" s="125"/>
      <c r="B60" s="549"/>
      <c r="C60" s="550"/>
      <c r="D60" s="523"/>
      <c r="E60" s="523"/>
      <c r="F60" s="534"/>
      <c r="G60" s="534"/>
      <c r="H60" s="534"/>
      <c r="I60" s="534"/>
      <c r="J60" s="534"/>
      <c r="K60" s="534"/>
      <c r="L60" s="534"/>
      <c r="M60" s="534"/>
      <c r="N60" s="511">
        <f>SUM(P60,R60,T60)</f>
        <v>0</v>
      </c>
      <c r="O60" s="512"/>
      <c r="P60" s="534"/>
      <c r="Q60" s="534"/>
      <c r="R60" s="534"/>
      <c r="S60" s="534"/>
      <c r="T60" s="534"/>
      <c r="U60" s="534"/>
      <c r="V60" s="587"/>
      <c r="W60" s="588"/>
      <c r="X60" s="588"/>
      <c r="Y60" s="588"/>
      <c r="Z60" s="589"/>
      <c r="AA60" s="532"/>
      <c r="AB60" s="532"/>
      <c r="AC60" s="532"/>
      <c r="AD60" s="532"/>
      <c r="AE60" s="532"/>
      <c r="AF60" s="532"/>
    </row>
    <row r="61" spans="1:32" s="55" customFormat="1" ht="20.100000000000001" customHeight="1">
      <c r="A61" s="125"/>
      <c r="B61" s="549"/>
      <c r="C61" s="550"/>
      <c r="D61" s="523"/>
      <c r="E61" s="523"/>
      <c r="F61" s="534"/>
      <c r="G61" s="534"/>
      <c r="H61" s="534"/>
      <c r="I61" s="534"/>
      <c r="J61" s="534"/>
      <c r="K61" s="534"/>
      <c r="L61" s="534"/>
      <c r="M61" s="534"/>
      <c r="N61" s="511">
        <f>SUM(P61,R61,T61)</f>
        <v>0</v>
      </c>
      <c r="O61" s="512"/>
      <c r="P61" s="534"/>
      <c r="Q61" s="534"/>
      <c r="R61" s="534"/>
      <c r="S61" s="534"/>
      <c r="T61" s="534"/>
      <c r="U61" s="534"/>
      <c r="V61" s="587"/>
      <c r="W61" s="588"/>
      <c r="X61" s="588"/>
      <c r="Y61" s="588"/>
      <c r="Z61" s="589"/>
      <c r="AA61" s="532"/>
      <c r="AB61" s="532"/>
      <c r="AC61" s="532"/>
      <c r="AD61" s="532"/>
      <c r="AE61" s="532"/>
      <c r="AF61" s="532"/>
    </row>
    <row r="62" spans="1:32" s="55" customFormat="1" ht="20.100000000000001" customHeight="1">
      <c r="A62" s="125"/>
      <c r="B62" s="549"/>
      <c r="C62" s="550"/>
      <c r="D62" s="523"/>
      <c r="E62" s="523"/>
      <c r="F62" s="534"/>
      <c r="G62" s="534"/>
      <c r="H62" s="534"/>
      <c r="I62" s="534"/>
      <c r="J62" s="534"/>
      <c r="K62" s="534"/>
      <c r="L62" s="534"/>
      <c r="M62" s="534"/>
      <c r="N62" s="511">
        <f>SUM(P62,R62,T62)</f>
        <v>0</v>
      </c>
      <c r="O62" s="512"/>
      <c r="P62" s="534"/>
      <c r="Q62" s="534"/>
      <c r="R62" s="534"/>
      <c r="S62" s="534"/>
      <c r="T62" s="534"/>
      <c r="U62" s="534"/>
      <c r="V62" s="587"/>
      <c r="W62" s="588"/>
      <c r="X62" s="588"/>
      <c r="Y62" s="588"/>
      <c r="Z62" s="589"/>
      <c r="AA62" s="532"/>
      <c r="AB62" s="532"/>
      <c r="AC62" s="532"/>
      <c r="AD62" s="532"/>
      <c r="AE62" s="532"/>
      <c r="AF62" s="532"/>
    </row>
    <row r="63" spans="1:32" s="55" customFormat="1" ht="20.100000000000001" customHeight="1">
      <c r="A63" s="125"/>
      <c r="B63" s="549"/>
      <c r="C63" s="550"/>
      <c r="D63" s="523"/>
      <c r="E63" s="523"/>
      <c r="F63" s="534"/>
      <c r="G63" s="534"/>
      <c r="H63" s="534"/>
      <c r="I63" s="534"/>
      <c r="J63" s="534"/>
      <c r="K63" s="534"/>
      <c r="L63" s="534"/>
      <c r="M63" s="534"/>
      <c r="N63" s="511">
        <f>SUM(P63,R63,T63)</f>
        <v>0</v>
      </c>
      <c r="O63" s="512"/>
      <c r="P63" s="534"/>
      <c r="Q63" s="534"/>
      <c r="R63" s="534"/>
      <c r="S63" s="534"/>
      <c r="T63" s="534"/>
      <c r="U63" s="534"/>
      <c r="V63" s="587"/>
      <c r="W63" s="588"/>
      <c r="X63" s="588"/>
      <c r="Y63" s="588"/>
      <c r="Z63" s="589"/>
      <c r="AA63" s="532"/>
      <c r="AB63" s="532"/>
      <c r="AC63" s="532"/>
      <c r="AD63" s="532"/>
      <c r="AE63" s="532"/>
      <c r="AF63" s="532"/>
    </row>
    <row r="64" spans="1:32" s="55" customFormat="1" ht="20.100000000000001" customHeight="1">
      <c r="A64" s="125"/>
      <c r="B64" s="549"/>
      <c r="C64" s="550"/>
      <c r="D64" s="523"/>
      <c r="E64" s="523"/>
      <c r="F64" s="534"/>
      <c r="G64" s="534"/>
      <c r="H64" s="534"/>
      <c r="I64" s="534"/>
      <c r="J64" s="534"/>
      <c r="K64" s="534"/>
      <c r="L64" s="534"/>
      <c r="M64" s="534"/>
      <c r="N64" s="511">
        <f>SUM(P64,R64,T64)</f>
        <v>0</v>
      </c>
      <c r="O64" s="512"/>
      <c r="P64" s="534"/>
      <c r="Q64" s="534"/>
      <c r="R64" s="534"/>
      <c r="S64" s="534"/>
      <c r="T64" s="534"/>
      <c r="U64" s="534"/>
      <c r="V64" s="587"/>
      <c r="W64" s="588"/>
      <c r="X64" s="588"/>
      <c r="Y64" s="588"/>
      <c r="Z64" s="589"/>
      <c r="AA64" s="532"/>
      <c r="AB64" s="532"/>
      <c r="AC64" s="532"/>
      <c r="AD64" s="532"/>
      <c r="AE64" s="532"/>
      <c r="AF64" s="532"/>
    </row>
    <row r="65" spans="1:32" s="55" customFormat="1" ht="21" customHeight="1">
      <c r="A65" s="584" t="s">
        <v>51</v>
      </c>
      <c r="B65" s="585"/>
      <c r="C65" s="585"/>
      <c r="D65" s="585"/>
      <c r="E65" s="586"/>
      <c r="F65" s="583">
        <f>SUM(F60:G64)</f>
        <v>0</v>
      </c>
      <c r="G65" s="583"/>
      <c r="H65" s="583">
        <f>SUM(H60:I64)</f>
        <v>0</v>
      </c>
      <c r="I65" s="583"/>
      <c r="J65" s="583">
        <f>SUM(J60:K64)</f>
        <v>0</v>
      </c>
      <c r="K65" s="583"/>
      <c r="L65" s="583">
        <f>SUM(L60:M64)</f>
        <v>0</v>
      </c>
      <c r="M65" s="583"/>
      <c r="N65" s="583">
        <f>SUM(N60:O64)</f>
        <v>0</v>
      </c>
      <c r="O65" s="583"/>
      <c r="P65" s="583">
        <f>SUM(P60:Q64)</f>
        <v>0</v>
      </c>
      <c r="Q65" s="583"/>
      <c r="R65" s="583">
        <f>SUM(R60:S64)</f>
        <v>0</v>
      </c>
      <c r="S65" s="583"/>
      <c r="T65" s="583">
        <f>SUM(T60:U64)</f>
        <v>0</v>
      </c>
      <c r="U65" s="583"/>
      <c r="V65" s="587"/>
      <c r="W65" s="588"/>
      <c r="X65" s="588"/>
      <c r="Y65" s="588"/>
      <c r="Z65" s="589"/>
      <c r="AA65" s="532"/>
      <c r="AB65" s="532"/>
      <c r="AC65" s="532"/>
      <c r="AD65" s="532"/>
      <c r="AE65" s="532"/>
      <c r="AF65" s="532"/>
    </row>
    <row r="66" spans="1:32" s="55" customFormat="1" ht="7.5" customHeight="1">
      <c r="A66" s="134"/>
      <c r="B66" s="134"/>
      <c r="C66" s="134"/>
      <c r="D66" s="134"/>
      <c r="E66" s="134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5"/>
      <c r="W66" s="135"/>
      <c r="X66" s="135"/>
      <c r="Y66" s="135"/>
      <c r="Z66" s="135"/>
      <c r="AA66" s="111"/>
      <c r="AB66" s="111"/>
      <c r="AC66" s="111"/>
      <c r="AD66" s="111"/>
      <c r="AE66" s="111"/>
      <c r="AF66" s="111"/>
    </row>
    <row r="67" spans="1:32" s="55" customFormat="1" ht="19.5" customHeight="1">
      <c r="A67" s="22"/>
      <c r="B67" s="533" t="s">
        <v>295</v>
      </c>
      <c r="C67" s="533"/>
      <c r="D67" s="533"/>
      <c r="E67" s="533"/>
      <c r="F67" s="533"/>
      <c r="G67" s="533"/>
      <c r="H67" s="533"/>
      <c r="I67" s="533"/>
      <c r="J67" s="533"/>
      <c r="K67" s="533"/>
      <c r="L67" s="533"/>
      <c r="M67" s="533"/>
      <c r="N67" s="533"/>
      <c r="O67" s="533"/>
      <c r="P67" s="533"/>
      <c r="Q67" s="533"/>
      <c r="R67" s="533"/>
      <c r="S67" s="533"/>
      <c r="T67" s="533"/>
      <c r="U67" s="533"/>
      <c r="V67" s="533"/>
      <c r="W67" s="533"/>
      <c r="X67" s="533"/>
      <c r="Y67" s="533"/>
      <c r="Z67" s="533"/>
      <c r="AA67" s="533"/>
      <c r="AB67" s="533"/>
      <c r="AC67" s="533"/>
      <c r="AD67" s="533"/>
      <c r="AE67" s="533"/>
      <c r="AF67" s="111"/>
    </row>
    <row r="68" spans="1:32" s="55" customFormat="1" ht="24.95" customHeight="1">
      <c r="A68" s="567" t="s">
        <v>47</v>
      </c>
      <c r="B68" s="390" t="s">
        <v>203</v>
      </c>
      <c r="C68" s="390"/>
      <c r="D68" s="390"/>
      <c r="E68" s="390"/>
      <c r="F68" s="390"/>
      <c r="G68" s="390"/>
      <c r="H68" s="390"/>
      <c r="I68" s="390"/>
      <c r="J68" s="390"/>
      <c r="K68" s="570" t="s">
        <v>267</v>
      </c>
      <c r="L68" s="570"/>
      <c r="M68" s="570"/>
      <c r="N68" s="571" t="s">
        <v>268</v>
      </c>
      <c r="O68" s="572"/>
      <c r="P68" s="573"/>
      <c r="Q68" s="535" t="s">
        <v>269</v>
      </c>
      <c r="R68" s="535"/>
      <c r="S68" s="535"/>
      <c r="T68" s="390" t="s">
        <v>270</v>
      </c>
      <c r="U68" s="390"/>
      <c r="V68" s="390"/>
      <c r="W68" s="531"/>
      <c r="X68" s="531"/>
      <c r="Y68" s="531"/>
      <c r="Z68" s="531"/>
      <c r="AA68" s="531"/>
      <c r="AB68" s="531"/>
      <c r="AC68" s="531"/>
      <c r="AD68" s="531"/>
      <c r="AE68" s="73"/>
      <c r="AF68" s="111"/>
    </row>
    <row r="69" spans="1:32" s="55" customFormat="1" ht="21.75" customHeight="1">
      <c r="A69" s="568"/>
      <c r="B69" s="390"/>
      <c r="C69" s="390"/>
      <c r="D69" s="390"/>
      <c r="E69" s="390"/>
      <c r="F69" s="390"/>
      <c r="G69" s="390"/>
      <c r="H69" s="390"/>
      <c r="I69" s="390"/>
      <c r="J69" s="390"/>
      <c r="K69" s="570"/>
      <c r="L69" s="570"/>
      <c r="M69" s="570"/>
      <c r="N69" s="574"/>
      <c r="O69" s="551"/>
      <c r="P69" s="575"/>
      <c r="Q69" s="535"/>
      <c r="R69" s="535"/>
      <c r="S69" s="535"/>
      <c r="T69" s="390"/>
      <c r="U69" s="390"/>
      <c r="V69" s="390"/>
      <c r="W69" s="551"/>
      <c r="X69" s="551"/>
      <c r="Y69" s="551"/>
      <c r="Z69" s="551"/>
      <c r="AA69" s="551"/>
      <c r="AB69" s="551"/>
      <c r="AC69" s="551"/>
      <c r="AD69" s="551"/>
      <c r="AE69" s="73"/>
      <c r="AF69" s="111"/>
    </row>
    <row r="70" spans="1:32" s="55" customFormat="1" ht="44.25" customHeight="1">
      <c r="A70" s="569"/>
      <c r="B70" s="390"/>
      <c r="C70" s="390"/>
      <c r="D70" s="390"/>
      <c r="E70" s="390"/>
      <c r="F70" s="390"/>
      <c r="G70" s="390"/>
      <c r="H70" s="390"/>
      <c r="I70" s="390"/>
      <c r="J70" s="390"/>
      <c r="K70" s="570"/>
      <c r="L70" s="570"/>
      <c r="M70" s="570"/>
      <c r="N70" s="576"/>
      <c r="O70" s="577"/>
      <c r="P70" s="578"/>
      <c r="Q70" s="535"/>
      <c r="R70" s="535"/>
      <c r="S70" s="535"/>
      <c r="T70" s="390"/>
      <c r="U70" s="390"/>
      <c r="V70" s="390"/>
      <c r="W70" s="551"/>
      <c r="X70" s="551"/>
      <c r="Y70" s="551"/>
      <c r="Z70" s="551"/>
      <c r="AA70" s="551"/>
      <c r="AB70" s="551"/>
      <c r="AC70" s="551"/>
      <c r="AD70" s="551"/>
      <c r="AE70" s="73"/>
      <c r="AF70" s="111"/>
    </row>
    <row r="71" spans="1:32" s="55" customFormat="1" ht="12.75" customHeight="1">
      <c r="A71" s="100">
        <v>1</v>
      </c>
      <c r="B71" s="566">
        <v>2</v>
      </c>
      <c r="C71" s="566"/>
      <c r="D71" s="566"/>
      <c r="E71" s="566"/>
      <c r="F71" s="566"/>
      <c r="G71" s="566"/>
      <c r="H71" s="566"/>
      <c r="I71" s="566"/>
      <c r="J71" s="566"/>
      <c r="K71" s="565">
        <v>3</v>
      </c>
      <c r="L71" s="565"/>
      <c r="M71" s="565"/>
      <c r="N71" s="565">
        <v>4</v>
      </c>
      <c r="O71" s="565"/>
      <c r="P71" s="565"/>
      <c r="Q71" s="565">
        <v>5</v>
      </c>
      <c r="R71" s="565"/>
      <c r="S71" s="565"/>
      <c r="T71" s="565">
        <v>6</v>
      </c>
      <c r="U71" s="565"/>
      <c r="V71" s="565"/>
      <c r="W71" s="553"/>
      <c r="X71" s="553"/>
      <c r="Y71" s="553"/>
      <c r="Z71" s="553"/>
      <c r="AA71" s="553"/>
      <c r="AB71" s="553"/>
      <c r="AC71" s="553"/>
      <c r="AD71" s="553"/>
      <c r="AE71" s="73"/>
      <c r="AF71" s="111"/>
    </row>
    <row r="72" spans="1:32" s="55" customFormat="1" ht="25.5" customHeight="1">
      <c r="A72" s="82"/>
      <c r="B72" s="487" t="s">
        <v>287</v>
      </c>
      <c r="C72" s="487"/>
      <c r="D72" s="487"/>
      <c r="E72" s="487"/>
      <c r="F72" s="487"/>
      <c r="G72" s="487"/>
      <c r="H72" s="487"/>
      <c r="I72" s="487"/>
      <c r="J72" s="487"/>
      <c r="K72" s="556"/>
      <c r="L72" s="556"/>
      <c r="M72" s="556"/>
      <c r="N72" s="556"/>
      <c r="O72" s="556"/>
      <c r="P72" s="556"/>
      <c r="Q72" s="556"/>
      <c r="R72" s="556"/>
      <c r="S72" s="556"/>
      <c r="T72" s="556"/>
      <c r="U72" s="556"/>
      <c r="V72" s="556"/>
      <c r="W72" s="552"/>
      <c r="X72" s="552"/>
      <c r="Y72" s="552"/>
      <c r="Z72" s="552"/>
      <c r="AA72" s="552"/>
      <c r="AB72" s="552"/>
      <c r="AC72" s="552"/>
      <c r="AD72" s="552"/>
      <c r="AE72" s="73"/>
      <c r="AF72" s="111"/>
    </row>
    <row r="73" spans="1:32" s="55" customFormat="1" ht="19.5" customHeight="1">
      <c r="A73" s="82"/>
      <c r="B73" s="561" t="s">
        <v>288</v>
      </c>
      <c r="C73" s="561"/>
      <c r="D73" s="561"/>
      <c r="E73" s="561"/>
      <c r="F73" s="561"/>
      <c r="G73" s="561"/>
      <c r="H73" s="561"/>
      <c r="I73" s="561"/>
      <c r="J73" s="561"/>
      <c r="K73" s="556"/>
      <c r="L73" s="556"/>
      <c r="M73" s="556"/>
      <c r="N73" s="556"/>
      <c r="O73" s="556"/>
      <c r="P73" s="556"/>
      <c r="Q73" s="556"/>
      <c r="R73" s="556"/>
      <c r="S73" s="556"/>
      <c r="T73" s="556"/>
      <c r="U73" s="556"/>
      <c r="V73" s="556"/>
      <c r="W73" s="552"/>
      <c r="X73" s="552"/>
      <c r="Y73" s="552"/>
      <c r="Z73" s="552"/>
      <c r="AA73" s="552"/>
      <c r="AB73" s="552"/>
      <c r="AC73" s="552"/>
      <c r="AD73" s="552"/>
      <c r="AE73" s="73"/>
      <c r="AF73" s="111"/>
    </row>
    <row r="74" spans="1:32" s="55" customFormat="1" ht="19.5" customHeight="1">
      <c r="A74" s="82"/>
      <c r="B74" s="561" t="s">
        <v>289</v>
      </c>
      <c r="C74" s="561"/>
      <c r="D74" s="561"/>
      <c r="E74" s="561"/>
      <c r="F74" s="561"/>
      <c r="G74" s="561"/>
      <c r="H74" s="561"/>
      <c r="I74" s="561"/>
      <c r="J74" s="561"/>
      <c r="K74" s="556"/>
      <c r="L74" s="556"/>
      <c r="M74" s="556"/>
      <c r="N74" s="556"/>
      <c r="O74" s="556"/>
      <c r="P74" s="556"/>
      <c r="Q74" s="556"/>
      <c r="R74" s="556"/>
      <c r="S74" s="556"/>
      <c r="T74" s="556"/>
      <c r="U74" s="556"/>
      <c r="V74" s="556"/>
      <c r="W74" s="552"/>
      <c r="X74" s="552"/>
      <c r="Y74" s="552"/>
      <c r="Z74" s="552"/>
      <c r="AA74" s="552"/>
      <c r="AB74" s="552"/>
      <c r="AC74" s="552"/>
      <c r="AD74" s="552"/>
      <c r="AE74" s="73"/>
      <c r="AF74" s="111"/>
    </row>
    <row r="75" spans="1:32" s="55" customFormat="1" ht="23.25" customHeight="1">
      <c r="A75" s="82"/>
      <c r="B75" s="562" t="s">
        <v>290</v>
      </c>
      <c r="C75" s="563"/>
      <c r="D75" s="563"/>
      <c r="E75" s="563"/>
      <c r="F75" s="563"/>
      <c r="G75" s="563"/>
      <c r="H75" s="563"/>
      <c r="I75" s="563"/>
      <c r="J75" s="564"/>
      <c r="K75" s="556"/>
      <c r="L75" s="556"/>
      <c r="M75" s="556"/>
      <c r="N75" s="556"/>
      <c r="O75" s="556"/>
      <c r="P75" s="556"/>
      <c r="Q75" s="556"/>
      <c r="R75" s="556"/>
      <c r="S75" s="556"/>
      <c r="T75" s="556"/>
      <c r="U75" s="556"/>
      <c r="V75" s="556"/>
      <c r="W75" s="552"/>
      <c r="X75" s="552"/>
      <c r="Y75" s="552"/>
      <c r="Z75" s="552"/>
      <c r="AA75" s="552"/>
      <c r="AB75" s="552"/>
      <c r="AC75" s="552"/>
      <c r="AD75" s="552"/>
      <c r="AE75" s="73"/>
      <c r="AF75" s="111"/>
    </row>
    <row r="76" spans="1:32" s="55" customFormat="1" ht="18" customHeight="1">
      <c r="A76" s="82"/>
      <c r="B76" s="561" t="s">
        <v>288</v>
      </c>
      <c r="C76" s="561"/>
      <c r="D76" s="561"/>
      <c r="E76" s="561"/>
      <c r="F76" s="561"/>
      <c r="G76" s="561"/>
      <c r="H76" s="561"/>
      <c r="I76" s="561"/>
      <c r="J76" s="561"/>
      <c r="K76" s="556"/>
      <c r="L76" s="556"/>
      <c r="M76" s="556"/>
      <c r="N76" s="556"/>
      <c r="O76" s="556"/>
      <c r="P76" s="556"/>
      <c r="Q76" s="556"/>
      <c r="R76" s="556"/>
      <c r="S76" s="556"/>
      <c r="T76" s="556"/>
      <c r="U76" s="556"/>
      <c r="V76" s="556"/>
      <c r="W76" s="552"/>
      <c r="X76" s="552"/>
      <c r="Y76" s="552"/>
      <c r="Z76" s="552"/>
      <c r="AA76" s="552"/>
      <c r="AB76" s="552"/>
      <c r="AC76" s="552"/>
      <c r="AD76" s="552"/>
      <c r="AE76" s="73"/>
      <c r="AF76" s="111"/>
    </row>
    <row r="77" spans="1:32" s="55" customFormat="1" ht="24.95" customHeight="1">
      <c r="A77" s="131"/>
      <c r="B77" s="561" t="s">
        <v>289</v>
      </c>
      <c r="C77" s="561"/>
      <c r="D77" s="561"/>
      <c r="E77" s="561"/>
      <c r="F77" s="561"/>
      <c r="G77" s="561"/>
      <c r="H77" s="561"/>
      <c r="I77" s="561"/>
      <c r="J77" s="561"/>
      <c r="K77" s="556"/>
      <c r="L77" s="556"/>
      <c r="M77" s="556"/>
      <c r="N77" s="556"/>
      <c r="O77" s="556"/>
      <c r="P77" s="556"/>
      <c r="Q77" s="556"/>
      <c r="R77" s="556"/>
      <c r="S77" s="556"/>
      <c r="T77" s="556"/>
      <c r="U77" s="556"/>
      <c r="V77" s="556"/>
      <c r="W77" s="552"/>
      <c r="X77" s="552"/>
      <c r="Y77" s="552"/>
      <c r="Z77" s="552"/>
      <c r="AA77" s="552"/>
      <c r="AB77" s="552"/>
      <c r="AC77" s="552"/>
      <c r="AD77" s="552"/>
      <c r="AE77" s="73"/>
      <c r="AF77" s="111"/>
    </row>
    <row r="78" spans="1:32" s="55" customFormat="1" ht="23.25" customHeight="1">
      <c r="A78" s="131"/>
      <c r="B78" s="562" t="s">
        <v>291</v>
      </c>
      <c r="C78" s="563"/>
      <c r="D78" s="563"/>
      <c r="E78" s="563"/>
      <c r="F78" s="563"/>
      <c r="G78" s="563"/>
      <c r="H78" s="563"/>
      <c r="I78" s="563"/>
      <c r="J78" s="564"/>
      <c r="K78" s="556"/>
      <c r="L78" s="556"/>
      <c r="M78" s="556"/>
      <c r="N78" s="556"/>
      <c r="O78" s="556"/>
      <c r="P78" s="556"/>
      <c r="Q78" s="556"/>
      <c r="R78" s="556"/>
      <c r="S78" s="556"/>
      <c r="T78" s="556"/>
      <c r="U78" s="556"/>
      <c r="V78" s="556"/>
      <c r="W78" s="552"/>
      <c r="X78" s="552"/>
      <c r="Y78" s="552"/>
      <c r="Z78" s="552"/>
      <c r="AA78" s="552"/>
      <c r="AB78" s="552"/>
      <c r="AC78" s="552"/>
      <c r="AD78" s="552"/>
      <c r="AE78" s="73"/>
      <c r="AF78" s="111"/>
    </row>
    <row r="79" spans="1:32" s="55" customFormat="1" ht="17.25" customHeight="1">
      <c r="A79" s="131"/>
      <c r="B79" s="561" t="s">
        <v>288</v>
      </c>
      <c r="C79" s="561"/>
      <c r="D79" s="561"/>
      <c r="E79" s="561"/>
      <c r="F79" s="561"/>
      <c r="G79" s="561"/>
      <c r="H79" s="561"/>
      <c r="I79" s="561"/>
      <c r="J79" s="561"/>
      <c r="K79" s="556"/>
      <c r="L79" s="556"/>
      <c r="M79" s="556"/>
      <c r="N79" s="556"/>
      <c r="O79" s="556"/>
      <c r="P79" s="556"/>
      <c r="Q79" s="556"/>
      <c r="R79" s="556"/>
      <c r="S79" s="556"/>
      <c r="T79" s="556"/>
      <c r="U79" s="556"/>
      <c r="V79" s="556"/>
      <c r="W79" s="552"/>
      <c r="X79" s="552"/>
      <c r="Y79" s="552"/>
      <c r="Z79" s="552"/>
      <c r="AA79" s="552"/>
      <c r="AB79" s="552"/>
      <c r="AC79" s="552"/>
      <c r="AD79" s="552"/>
      <c r="AE79" s="73"/>
      <c r="AF79" s="111"/>
    </row>
    <row r="80" spans="1:32" ht="18" customHeight="1">
      <c r="A80" s="131"/>
      <c r="B80" s="561" t="s">
        <v>289</v>
      </c>
      <c r="C80" s="561"/>
      <c r="D80" s="561"/>
      <c r="E80" s="561"/>
      <c r="F80" s="561"/>
      <c r="G80" s="561"/>
      <c r="H80" s="561"/>
      <c r="I80" s="561"/>
      <c r="J80" s="561"/>
      <c r="K80" s="556"/>
      <c r="L80" s="556"/>
      <c r="M80" s="556"/>
      <c r="N80" s="556"/>
      <c r="O80" s="556"/>
      <c r="P80" s="556"/>
      <c r="Q80" s="556"/>
      <c r="R80" s="556"/>
      <c r="S80" s="556"/>
      <c r="T80" s="556"/>
      <c r="U80" s="556"/>
      <c r="V80" s="556"/>
      <c r="W80" s="552"/>
      <c r="X80" s="552"/>
      <c r="Y80" s="552"/>
      <c r="Z80" s="552"/>
      <c r="AA80" s="552"/>
      <c r="AB80" s="552"/>
      <c r="AC80" s="552"/>
      <c r="AD80" s="552"/>
      <c r="AE80" s="73"/>
      <c r="AF80" s="15"/>
    </row>
    <row r="81" spans="1:32" ht="23.25" customHeight="1">
      <c r="A81" s="558" t="s">
        <v>51</v>
      </c>
      <c r="B81" s="558"/>
      <c r="C81" s="558"/>
      <c r="D81" s="558"/>
      <c r="E81" s="558"/>
      <c r="F81" s="558"/>
      <c r="G81" s="558"/>
      <c r="H81" s="558"/>
      <c r="I81" s="558"/>
      <c r="J81" s="558"/>
      <c r="K81" s="556"/>
      <c r="L81" s="556"/>
      <c r="M81" s="556"/>
      <c r="N81" s="556"/>
      <c r="O81" s="556"/>
      <c r="P81" s="556"/>
      <c r="Q81" s="556"/>
      <c r="R81" s="556"/>
      <c r="S81" s="556"/>
      <c r="T81" s="556"/>
      <c r="U81" s="556"/>
      <c r="V81" s="556"/>
      <c r="W81" s="552"/>
      <c r="X81" s="552"/>
      <c r="Y81" s="552"/>
      <c r="Z81" s="552"/>
      <c r="AA81" s="552"/>
      <c r="AB81" s="552"/>
      <c r="AC81" s="552"/>
      <c r="AD81" s="552"/>
      <c r="AE81" s="73"/>
      <c r="AF81" s="15"/>
    </row>
    <row r="82" spans="1:32" s="3" customFormat="1" ht="33.75" customHeight="1">
      <c r="A82" s="126"/>
      <c r="B82" s="559" t="s">
        <v>265</v>
      </c>
      <c r="C82" s="560"/>
      <c r="D82" s="560"/>
      <c r="E82" s="560"/>
      <c r="F82" s="560"/>
      <c r="G82" s="133"/>
      <c r="H82" s="133"/>
      <c r="I82" s="133"/>
      <c r="J82" s="133"/>
      <c r="K82" s="133"/>
      <c r="L82" s="431" t="s">
        <v>266</v>
      </c>
      <c r="M82" s="431"/>
      <c r="N82" s="431"/>
      <c r="O82" s="431"/>
      <c r="P82" s="431"/>
      <c r="Q82" s="130"/>
      <c r="R82" s="130"/>
      <c r="S82" s="130"/>
      <c r="T82" s="130"/>
      <c r="U82" s="130"/>
      <c r="V82" s="554" t="s">
        <v>500</v>
      </c>
      <c r="W82" s="555"/>
      <c r="X82" s="555"/>
      <c r="Y82" s="555"/>
      <c r="Z82" s="555"/>
      <c r="AA82" s="27"/>
      <c r="AB82" s="126"/>
      <c r="AC82" s="126"/>
      <c r="AD82" s="126"/>
      <c r="AE82" s="126"/>
      <c r="AF82" s="126"/>
    </row>
    <row r="83" spans="1:32" s="27" customFormat="1" ht="16.5" customHeight="1">
      <c r="A83" s="127"/>
      <c r="B83" s="137"/>
      <c r="C83" s="138" t="s">
        <v>69</v>
      </c>
      <c r="D83" s="3"/>
      <c r="E83" s="139"/>
      <c r="F83" s="139"/>
      <c r="G83" s="139"/>
      <c r="H83" s="139"/>
      <c r="I83" s="139"/>
      <c r="J83" s="139"/>
      <c r="K83" s="139"/>
      <c r="L83" s="3"/>
      <c r="M83" s="137"/>
      <c r="N83" s="140" t="s">
        <v>70</v>
      </c>
      <c r="O83" s="141"/>
      <c r="P83" s="138"/>
      <c r="Q83" s="142"/>
      <c r="R83" s="142"/>
      <c r="S83" s="142"/>
      <c r="T83" s="138"/>
      <c r="U83" s="138"/>
      <c r="V83" s="557" t="s">
        <v>97</v>
      </c>
      <c r="W83" s="557"/>
      <c r="X83" s="557"/>
      <c r="Y83" s="557"/>
      <c r="Z83" s="557"/>
      <c r="AA83" s="3"/>
      <c r="AB83" s="127"/>
      <c r="AC83" s="127"/>
      <c r="AD83" s="127"/>
      <c r="AE83" s="127"/>
      <c r="AF83" s="127"/>
    </row>
    <row r="84" spans="1:32" s="3" customFormat="1">
      <c r="A84" s="126"/>
      <c r="B84" s="126"/>
      <c r="C84" s="126"/>
      <c r="D84" s="126"/>
      <c r="E84" s="126"/>
      <c r="F84" s="81"/>
      <c r="G84" s="81"/>
      <c r="H84" s="81"/>
      <c r="I84" s="81"/>
      <c r="J84" s="81"/>
      <c r="K84" s="81"/>
      <c r="L84" s="81"/>
      <c r="M84" s="126"/>
      <c r="N84" s="126"/>
      <c r="O84" s="126"/>
      <c r="P84" s="126"/>
      <c r="Q84" s="81"/>
      <c r="R84" s="81"/>
      <c r="S84" s="81"/>
      <c r="T84" s="81"/>
      <c r="U84" s="126"/>
      <c r="V84" s="126"/>
      <c r="W84" s="126"/>
      <c r="X84" s="81"/>
      <c r="Y84" s="81"/>
      <c r="Z84" s="81"/>
      <c r="AA84" s="81"/>
      <c r="AB84" s="126"/>
      <c r="AC84" s="126"/>
      <c r="AD84" s="126"/>
      <c r="AE84" s="126"/>
      <c r="AF84" s="126"/>
    </row>
    <row r="85" spans="1:32">
      <c r="A85" s="15"/>
      <c r="B85" s="15"/>
      <c r="C85" s="128"/>
      <c r="D85" s="128"/>
      <c r="E85" s="128"/>
      <c r="F85" s="128"/>
      <c r="G85" s="128"/>
      <c r="H85" s="128"/>
      <c r="I85" s="129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8"/>
      <c r="V85" s="128"/>
      <c r="W85" s="15"/>
      <c r="X85" s="15"/>
      <c r="Y85" s="15"/>
      <c r="Z85" s="15"/>
      <c r="AA85" s="15"/>
      <c r="AB85" s="15"/>
      <c r="AC85" s="15"/>
      <c r="AD85" s="15"/>
      <c r="AE85" s="15"/>
      <c r="AF85" s="15"/>
    </row>
    <row r="86" spans="1:32">
      <c r="A86" s="15"/>
      <c r="B86" s="15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5"/>
      <c r="X86" s="15"/>
      <c r="Y86" s="15"/>
      <c r="Z86" s="15"/>
      <c r="AA86" s="15"/>
      <c r="AB86" s="15"/>
      <c r="AC86" s="15"/>
      <c r="AD86" s="15"/>
      <c r="AE86" s="15"/>
      <c r="AF86" s="15"/>
    </row>
    <row r="87" spans="1:32">
      <c r="A87" s="15"/>
      <c r="B87" s="15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5"/>
      <c r="X87" s="15"/>
      <c r="Y87" s="15"/>
      <c r="Z87" s="15"/>
      <c r="AA87" s="15"/>
      <c r="AB87" s="15"/>
      <c r="AC87" s="15"/>
      <c r="AD87" s="15"/>
      <c r="AE87" s="15"/>
      <c r="AF87" s="15"/>
    </row>
    <row r="88" spans="1:32">
      <c r="C88" s="28"/>
    </row>
    <row r="91" spans="1:32" ht="19.5">
      <c r="C91" s="29"/>
    </row>
    <row r="92" spans="1:32" ht="19.5">
      <c r="C92" s="29"/>
    </row>
    <row r="93" spans="1:32" ht="19.5">
      <c r="C93" s="29"/>
    </row>
    <row r="94" spans="1:32" ht="19.5">
      <c r="C94" s="29"/>
    </row>
    <row r="95" spans="1:32" ht="19.5">
      <c r="C95" s="29"/>
    </row>
    <row r="96" spans="1:32" ht="19.5">
      <c r="C96" s="29"/>
    </row>
    <row r="97" spans="3:3" ht="19.5">
      <c r="C97" s="29"/>
    </row>
  </sheetData>
  <mergeCells count="539"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15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'дод 5 інф щодо діяльн'!Область_печати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GL</cp:lastModifiedBy>
  <cp:lastPrinted>2025-10-28T11:01:01Z</cp:lastPrinted>
  <dcterms:created xsi:type="dcterms:W3CDTF">2003-03-13T16:00:22Z</dcterms:created>
  <dcterms:modified xsi:type="dcterms:W3CDTF">2025-10-28T11:05:35Z</dcterms:modified>
</cp:coreProperties>
</file>